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88" activeTab="1"/>
  </bookViews>
  <sheets>
    <sheet name="сводная" sheetId="1" r:id="rId1"/>
    <sheet name="УЭР иАПК " sheetId="2" r:id="rId2"/>
    <sheet name="ФУ" sheetId="3" r:id="rId3"/>
    <sheet name="Упо в жизнеобес" sheetId="4" r:id="rId4"/>
    <sheet name="Уархитектруы" sheetId="5" r:id="rId5"/>
    <sheet name="У-культуры, спорта" sheetId="6" r:id="rId6"/>
    <sheet name="У-муниципальной собственности " sheetId="7" r:id="rId7"/>
    <sheet name="У по вопросам жизнеобес" sheetId="8" r:id="rId8"/>
    <sheet name="Лист1" sheetId="9" r:id="rId9"/>
  </sheets>
  <definedNames>
    <definedName name="_xlnm.Print_Titles" localSheetId="7">'У по вопросам жизнеобес'!$7:$9</definedName>
    <definedName name="_xlnm.Print_Titles" localSheetId="5">'У-культуры, спорта'!$7:$10</definedName>
    <definedName name="_xlnm.Print_Titles" localSheetId="3">'Упо в жизнеобес'!$7:$10</definedName>
    <definedName name="_xlnm.Print_Titles" localSheetId="1">'УЭР иАПК '!$5:$7</definedName>
  </definedNames>
  <calcPr fullCalcOnLoad="1"/>
</workbook>
</file>

<file path=xl/sharedStrings.xml><?xml version="1.0" encoding="utf-8"?>
<sst xmlns="http://schemas.openxmlformats.org/spreadsheetml/2006/main" count="1291" uniqueCount="247">
  <si>
    <t>Оценка</t>
  </si>
  <si>
    <t>Прогноз</t>
  </si>
  <si>
    <t>Показатели</t>
  </si>
  <si>
    <t>1 вариант</t>
  </si>
  <si>
    <t>2 вариант</t>
  </si>
  <si>
    <t>А</t>
  </si>
  <si>
    <t>Б</t>
  </si>
  <si>
    <t>Численность постоянного населения (на конец года)</t>
  </si>
  <si>
    <t>тыс. человек</t>
  </si>
  <si>
    <t xml:space="preserve">Численность официально зарегистри-
рованных безработных </t>
  </si>
  <si>
    <r>
      <t>Примечание</t>
    </r>
    <r>
      <rPr>
        <sz val="10"/>
        <rFont val="Arial"/>
        <family val="0"/>
      </rPr>
      <t>: справочно приводятся показатели, не входящие в Систему показателей социально-экономического развития Московской области и используемые для проведения прогнозных расчетов</t>
    </r>
  </si>
  <si>
    <t>Исполнитель (Ф.И.О. полностью):</t>
  </si>
  <si>
    <t>Тел.:</t>
  </si>
  <si>
    <t>Адрес электронной почты:</t>
  </si>
  <si>
    <t>Объем отгруженных товаров собственного производства, выполненных работ и услуг собственными силами по промышленным видам деятельности</t>
  </si>
  <si>
    <t>млн.руб.в ценах соответствующих лет</t>
  </si>
  <si>
    <t>в процентах к предыдущему
году</t>
  </si>
  <si>
    <t>в процентах к предыдущему году</t>
  </si>
  <si>
    <t>единиц</t>
  </si>
  <si>
    <t>тыс.человек</t>
  </si>
  <si>
    <t>рублей</t>
  </si>
  <si>
    <t>млн.рублей</t>
  </si>
  <si>
    <t>Инвестиции в основной капитал за счет всех источников финансирования</t>
  </si>
  <si>
    <t xml:space="preserve">   в ценах соответствующих лет</t>
  </si>
  <si>
    <t>млн. рублей</t>
  </si>
  <si>
    <t xml:space="preserve">   индекс физического объема</t>
  </si>
  <si>
    <t>тыс. кв. м    общей площади</t>
  </si>
  <si>
    <t xml:space="preserve">   в том числе индивидуальные жилые дома, построенные населением за счет собственных и (или) кредитных средств</t>
  </si>
  <si>
    <t>тыс. кв. м     общей площади</t>
  </si>
  <si>
    <t>Объем работ и услуг, выполненных собственными силами организаций по виду деятельности «Строительство» (в ценах соответствующих лет)</t>
  </si>
  <si>
    <t>Иностранные инвестиции</t>
  </si>
  <si>
    <t>млн. долл. США</t>
  </si>
  <si>
    <t xml:space="preserve">Фонд заработной платы </t>
  </si>
  <si>
    <t>Оборот розничной торговли</t>
  </si>
  <si>
    <t>Площадь торговых залов предприятий розничной торговли (на конец года)</t>
  </si>
  <si>
    <t>тыс.кв.м</t>
  </si>
  <si>
    <t>Объем платных услуг населению</t>
  </si>
  <si>
    <t>тыс. кв. м общей
площади</t>
  </si>
  <si>
    <t>Средняя обеспеченность населения общей площадью жилых домов (на конец года)</t>
  </si>
  <si>
    <t>Общая площадь ветхих и аварийных жилых помещений (на конец года)</t>
  </si>
  <si>
    <t>человек</t>
  </si>
  <si>
    <t>спортивными залами</t>
  </si>
  <si>
    <t>тыс. кв. м на 10 тыс. населения</t>
  </si>
  <si>
    <t>плоскостными сооружениями</t>
  </si>
  <si>
    <t>плавательными бассейнами</t>
  </si>
  <si>
    <t>кв. м зеркала воды на 10 тыс. населения</t>
  </si>
  <si>
    <t>Уровень обеспеченности населения:</t>
  </si>
  <si>
    <t>единиц на 10 тыс. населения</t>
  </si>
  <si>
    <t>Средняя цена на топливо твердое, топливо печное бытовое, реализуемое населению</t>
  </si>
  <si>
    <t>руб./т</t>
  </si>
  <si>
    <t>руб./Гкал</t>
  </si>
  <si>
    <t xml:space="preserve">      индекс тарифа</t>
  </si>
  <si>
    <t>Средний тариф на услуги водоснабжения, оказываемые населению, бюджетным организациям и прочим потребителям</t>
  </si>
  <si>
    <t>руб./куб.м</t>
  </si>
  <si>
    <t>Средний тариф на услуги водоотведения, оказываемые населению, бюджетным организациям и прочим потребителям</t>
  </si>
  <si>
    <t>зерновые и зернобобовые (в весе 
после доработки)</t>
  </si>
  <si>
    <t>тыс. тонн</t>
  </si>
  <si>
    <t xml:space="preserve">картофель </t>
  </si>
  <si>
    <t>овощи</t>
  </si>
  <si>
    <t>скот и птица (в живом весе)</t>
  </si>
  <si>
    <t>молоко</t>
  </si>
  <si>
    <t>яйцо</t>
  </si>
  <si>
    <t>млн.шт.</t>
  </si>
  <si>
    <t>руб./кв.м</t>
  </si>
  <si>
    <r>
      <t>Ввод в эксплуатацию жилых домов, построенных за счет  всех источников финансирования</t>
    </r>
    <r>
      <rPr>
        <b/>
        <vertAlign val="superscript"/>
        <sz val="10"/>
        <rFont val="Arial Cyr"/>
        <family val="2"/>
      </rPr>
      <t xml:space="preserve"> </t>
    </r>
  </si>
  <si>
    <t>тыс. кв.м.</t>
  </si>
  <si>
    <t>кв.м зеркала воды</t>
  </si>
  <si>
    <t>Обеспеченность населения спортивными сооружениями:</t>
  </si>
  <si>
    <t>Средний  размер платы граждан за жилое помещение</t>
  </si>
  <si>
    <t xml:space="preserve">единиц </t>
  </si>
  <si>
    <t xml:space="preserve"> Отчет</t>
  </si>
  <si>
    <t>Прогноз социально-экономического развития на 2012-2014 годы</t>
  </si>
  <si>
    <t xml:space="preserve">Единицы измерения     </t>
  </si>
  <si>
    <t>Доля обрабатываемой пашни в общей площади пашни</t>
  </si>
  <si>
    <t>в процентах</t>
  </si>
  <si>
    <t>км</t>
  </si>
  <si>
    <t>Доля протяженности автомобильных дорог общего пользования местного значения, отвечающих нормативным требованиям, в общей протяженности автомобильных дорог общего пользования местного значения</t>
  </si>
  <si>
    <t>Доля отремонтированных автомобильных дорог общего пользования местного значения с твердым покрытием, в отношении которых произведен:</t>
  </si>
  <si>
    <t xml:space="preserve">       капитальный ремонт</t>
  </si>
  <si>
    <t xml:space="preserve">       текущий ремонт</t>
  </si>
  <si>
    <t>Количество населенных пунктов, не имеющих выходов к автомобильным дорогам с твердым покрытием</t>
  </si>
  <si>
    <t>Доля оборота малых  предприятий (включая микропредприятия) в общем обороте организаций</t>
  </si>
  <si>
    <t>Инвестиции в основной капитал  за счет всех источников финансирования  в ценах соответствующих лет</t>
  </si>
  <si>
    <t>РАЗДЕЛ 7. МАЛОЕ ПРЕДПРИНИМАТЕЛЬСТВО (ВКЛЮЧАЯ МИКРОПРЕДПРИЯТИЯ)</t>
  </si>
  <si>
    <t>РАЗДЕЛ 1. ДЕМОГРАФИЧЕСКИЕ ПОКАЗАТЕЛИ</t>
  </si>
  <si>
    <t>РАЗДЕЛ 3. ПРОМЫШЛЕННОЕ ПРОИЗВОДСТВО</t>
  </si>
  <si>
    <t>РАЗДЕЛ 5. СЕЛЬСКОЕ ХОЗЯЙСТВО</t>
  </si>
  <si>
    <t>РАЗДЕЛ 6. ТРАНСПОРТ, ДОРОЖНОЕ СТРОИТЕЛЬСТВО, СВЯЗЬ, ГОСУДАРСТВЕННОЕ (МУНИЦИПАЛЬНОЕ) УПРАВЛЕНИЕ</t>
  </si>
  <si>
    <t>РАЗДЕЛ 8. ИНВЕСТИЦИИ</t>
  </si>
  <si>
    <t>млн. рублей в ценах соответствующих лет</t>
  </si>
  <si>
    <t>Инвестиции в основной капитал по видам экономической деятельности (без субъектов малого предпринимательства и параметров неформальной деятельности) - всего</t>
  </si>
  <si>
    <t>РАЗДЕЛ 10. СТРОИТЕЛЬСТВО</t>
  </si>
  <si>
    <t>РАЗДЕЛ 11. ФИНАНСЫ</t>
  </si>
  <si>
    <t>Налоги на имущество</t>
  </si>
  <si>
    <t>Неналоговые доходы</t>
  </si>
  <si>
    <t>РАЗДЕЛ 12. ТРУД И ЗАРАБОТНАЯ ПЛАТА</t>
  </si>
  <si>
    <t>Справочно: Среднесписочная численность работников малых предприятий (включая микропредприятия)</t>
  </si>
  <si>
    <t>Среднемесячная номинальная начисленная заработная плата работников (по полному кругу организаций)</t>
  </si>
  <si>
    <t>Справочно: Фонд заработной платы  по крупным и средним организациям (включая организации с численностью до 15 человек)</t>
  </si>
  <si>
    <t>Cправочно:  Среднесписочная численность работников (без внешних совместителей), по полному кругу  организаций</t>
  </si>
  <si>
    <r>
      <t xml:space="preserve">Справочно: Среднесписочная численность работников организаций </t>
    </r>
    <r>
      <rPr>
        <i/>
        <sz val="10"/>
        <rFont val="Arial Cyr"/>
        <family val="0"/>
      </rPr>
      <t xml:space="preserve"> по крупным и средним организациям (включая организации с численностью до 15 человек) </t>
    </r>
  </si>
  <si>
    <t>РАЗДЕЛ 14. ПОТРЕБИТЕЛЬСКИЙ И ОПТОВЫЙ РЫНОК</t>
  </si>
  <si>
    <t>Обеспеченность населения торговыми площадями</t>
  </si>
  <si>
    <t>кв. м на 1000 человек</t>
  </si>
  <si>
    <t xml:space="preserve">        из них:</t>
  </si>
  <si>
    <t>РАЗДЕЛ 15. ЖИЛИЩНО-КОММУНАЛЬНОЕ ХОЗЯЙСТВО</t>
  </si>
  <si>
    <t xml:space="preserve">Жилищный фонд на конец года </t>
  </si>
  <si>
    <t>тыс. кв. м</t>
  </si>
  <si>
    <t>Ликвидировано ветхого и аварийного жилищного фонда за год</t>
  </si>
  <si>
    <t>Доля населения, проживающего в многоквартирных домах, признанных в установленном порядке аварийными</t>
  </si>
  <si>
    <t>Уровень износа коммунальной инфраструктуры</t>
  </si>
  <si>
    <t>Доля убыточных организаций жилищно-коммунального хозяйства</t>
  </si>
  <si>
    <t>РАЗДЕЛ 18. КУЛЬТУРА</t>
  </si>
  <si>
    <t>театрами</t>
  </si>
  <si>
    <t>учреждениями культурно-досугового типа</t>
  </si>
  <si>
    <t>Объем платных услуг учреждений культуры</t>
  </si>
  <si>
    <t>РАЗДЕЛ 19. ФИЗИЧЕСКАЯ КУЛЬТУРА, СПОРТ, МОЛОДЕЖНАЯ ПОЛИТИКА</t>
  </si>
  <si>
    <t>Объем платных услуг физической культуры и спорта</t>
  </si>
  <si>
    <t>РАЗДЕЛ 20. РАЗВИТИЕ ТУРИСТИЧЕСКОЙ ИНДУСТРИИ</t>
  </si>
  <si>
    <t xml:space="preserve">РАЗДЕЛ 25. ОБЪЕМ ПРОДУКЦИИ, ЗАКУПАЕМОЙ ДЛЯ МУНИЦИПАЛЬНЫХ НУЖД ЗА СЧЕТ СРЕДСТВ МЕСТНОГО БЮДЖЕТА И ВНЕБЮДЖЕТНЫХ ИСТОЧНИКОВ ФИНАНСИРОВАНИЯ   </t>
  </si>
  <si>
    <t>Объем продукции, закупаемой для муниципальных нужд за счет средств местного бюджета и внебюджетных источников финасирования</t>
  </si>
  <si>
    <t>Средний тариф на услуги теплоснабжения</t>
  </si>
  <si>
    <r>
      <t>Примечание</t>
    </r>
    <r>
      <rPr>
        <sz val="10"/>
        <rFont val="Arial"/>
        <family val="0"/>
      </rPr>
      <t>: справочно приводятся показатели, не входящие в Систему показателей социально-экономического развития Московской области и используемые для проведения прогнозных расчетов</t>
    </r>
  </si>
  <si>
    <t xml:space="preserve">кв. м на человека
</t>
  </si>
  <si>
    <t>Налог на доходы физических лиц</t>
  </si>
  <si>
    <t>Прибыль</t>
  </si>
  <si>
    <t>Количество созданных рабочих мест</t>
  </si>
  <si>
    <t>Справочно: индекс-дефлятор цен</t>
  </si>
  <si>
    <t>Объем платных услуг населению по видам услуг:</t>
  </si>
  <si>
    <t>Справочно: Оборот малых предприятий (включая микропредприятия)</t>
  </si>
  <si>
    <t>Справочно: Оборот организаций</t>
  </si>
  <si>
    <t xml:space="preserve">Прогноз объема платных услуг по видам услуг в разрезе поселений  разрабатывается с учетом переданных полномочий по отдельным видам услуг </t>
  </si>
  <si>
    <t>Справочно: Число человек, проживающих в многоквартирных домах, признанных в установленном порядке аварийными</t>
  </si>
  <si>
    <t>Справочно: Численность постоянного населения (среднегодовая)</t>
  </si>
  <si>
    <t>Справочно: Ввод в эксплуатацию жилых домов, построенных за счет всех источников финансирования</t>
  </si>
  <si>
    <t>Доля граждан, живущих в неблагоустроенном жилье</t>
  </si>
  <si>
    <t>Справочно: Число граждан, живущих в неблагоустроенном жилье</t>
  </si>
  <si>
    <t>Справочно: Число семей, состоящих на учете для получения жилья 10 лет и более</t>
  </si>
  <si>
    <t>Справочно: Число семей, состоящих на учете для получения жилья на конец года</t>
  </si>
  <si>
    <t>Справочно: Число организаций жилищно-коммунального хозяйства, получивших убытки по результатам отчетного года</t>
  </si>
  <si>
    <t xml:space="preserve">Справочно: Число организаций жилищно-коммунального хозяйства, зарегистрированных на территории муниципального образования, деятельность которых по предоставлению жилищно-коммунальных услуг является основной </t>
  </si>
  <si>
    <t>Среднемесячная номинальная начисленная заработная плата работников муниципальных учреждений культуры и искусства</t>
  </si>
  <si>
    <t>Справочно: Фонд заработной платы  работников муниципальных учреждений культуры и искусства</t>
  </si>
  <si>
    <t>Справочно: Среднесписочная численность работников муниципальных учреждений культуры и искусства</t>
  </si>
  <si>
    <t>общедоступными библиотеками</t>
  </si>
  <si>
    <t>Справочно: наличие театров</t>
  </si>
  <si>
    <t>Справочно: наличие музеев</t>
  </si>
  <si>
    <t>Справочно: мощность спортивных залов</t>
  </si>
  <si>
    <t>Справочно: мощность плоскостных сооружений</t>
  </si>
  <si>
    <t>Справочно: мощность плавательных бассейнов</t>
  </si>
  <si>
    <t>Справочно: наличие общедоступных библиотек</t>
  </si>
  <si>
    <t>Справочно: наличие учреждений культурно-досугового типа</t>
  </si>
  <si>
    <t>музеями</t>
  </si>
  <si>
    <t>Справочно: Прямые иностранные инвестиции</t>
  </si>
  <si>
    <t>Справочно: Фонд заработной платы  по малым предприятиям (включая микропредприятия)</t>
  </si>
  <si>
    <t>Строительство и реконструкция  автомобильных дорог общего пользования местного значения с твердым покрытием</t>
  </si>
  <si>
    <t>Справочно: Количество малых предприятий (включая микропредприятия)</t>
  </si>
  <si>
    <t>Количество малых предприятий (включая микропредприятия) в расчете на 1000 человек населения</t>
  </si>
  <si>
    <t>индекс цен</t>
  </si>
  <si>
    <t>индекс тарифа</t>
  </si>
  <si>
    <t>Протяженность автомобильных дорог общего пользования местного значения с твердым покрытием</t>
  </si>
  <si>
    <t>Справочно: общая протяженность автомобильных дорог общего пользования местного значения, отвечающих нормативным требованиям</t>
  </si>
  <si>
    <t>Справочно: общая протяженность автомобильных дорог общего пользования местного значения</t>
  </si>
  <si>
    <t>Справочно: общая протяженность отремонтированных автомобильных дорог общего пользования местного значения с твердым покрытием, в отношении которых произведен капитальный ремонт (на конец года)</t>
  </si>
  <si>
    <t>Справочно: общая протяженность автомобильных дорог общего пользования местного значения с твердым покрытием, требующих капитального ремонта</t>
  </si>
  <si>
    <t>Справочно: общая протяженность отремонтированных автомобильных дорог общего пользования местного значения с твердым покрытием, в отношении которых произведен текущий ремонт (на конец года)</t>
  </si>
  <si>
    <t>Справочно: общая протяженность автомобильных дорог общего пользования местного значения с твердым покрытием, требующих текущего ремонта</t>
  </si>
  <si>
    <t>Справочно : Прибыль по малым предприятиям (включая микропредприятия)</t>
  </si>
  <si>
    <t xml:space="preserve">Справочно: Прибыль по крупным и средним организациям </t>
  </si>
  <si>
    <t>Справочно: Среднемесячная заработная плата работников по крупным и средним организациям (включая организации с численностью до 15 человек)</t>
  </si>
  <si>
    <t>Справочно: Среднемесячная заработная плата работников малых предриятий (включая микропредприятия)</t>
  </si>
  <si>
    <t>Справочно: Объем отгруженных товаров собственного производства, выполненных работ и услуг собственными силами по видам экономической деятельности</t>
  </si>
  <si>
    <t>Справочно: Объем отгруженных товаров собственного производства, выполненных работ и услуг собственными силами по промышленным видам деятельности по крупным и средним организациям</t>
  </si>
  <si>
    <t>Фонд заработной платы работников малых предприятий (включая микропредприятия)</t>
  </si>
  <si>
    <r>
      <t>Справочно:</t>
    </r>
    <r>
      <rPr>
        <sz val="10"/>
        <rFont val="Arial Cyr"/>
        <family val="0"/>
      </rPr>
      <t>Производство основных видов промышленной продукции в натуральном выражении *:</t>
    </r>
  </si>
  <si>
    <t>из местных бюджетов</t>
  </si>
  <si>
    <t xml:space="preserve">Инвестиции в основной капитал (без субъектов малого предпринимательства и параметров неформальной деятельности):                                                                                                                                                                                                                                         </t>
  </si>
  <si>
    <t>Справочно: Численность постоянного населения (на конец года)</t>
  </si>
  <si>
    <t>Справочно: численность постоянного населения (на конец года)</t>
  </si>
  <si>
    <t>Среднемесячная заработная плата работников малых предприятий, (включая микропредприятия)</t>
  </si>
  <si>
    <t>Справочно: Темп роста среднемесячной заработной платы работников малых предприятий, (включая микропредприятия)</t>
  </si>
  <si>
    <t>Справочно: Темп роста среднесписочной численности работников малых предприятий (включая микропредприятия)</t>
  </si>
  <si>
    <t>Темп роста прибыли</t>
  </si>
  <si>
    <t>Справочно : Темп роста прибыли по малым предприятиям (включая микропредприятия)</t>
  </si>
  <si>
    <t xml:space="preserve">Справочно: Темп роста прибыли по крупным и средним организациям </t>
  </si>
  <si>
    <t>Справочно: Темп роста по налогу на доходы физических лиц</t>
  </si>
  <si>
    <t>Справочно: Темп роста по налогу на имущество</t>
  </si>
  <si>
    <t>Справочно: Темп роста по неналоговым доходам</t>
  </si>
  <si>
    <t xml:space="preserve">Темп роста фонда заработной платы </t>
  </si>
  <si>
    <t>Справочно: Темп роста фонда заработной платы  по крупным и средним организациям (включая организации с численностью до 15 человек)</t>
  </si>
  <si>
    <t>Справочно: Темп роста фонда заработной платы  по малым предприятиям (включая микропредприятия)</t>
  </si>
  <si>
    <t>Темп роста среднемесячной номинальной начисленной заработной платы работников (по полному кругу организаций)</t>
  </si>
  <si>
    <t>Справочно: Темп роста среднемесячной заработной платы работников по крупным и средним организациям (включая организации с численностью до 15 человек)</t>
  </si>
  <si>
    <t>Справочно: Темп роста среднемесячной заработной платы работников малых предриятий (включая микропредприятия)</t>
  </si>
  <si>
    <t>Cправочно:  Темп роста среднесписочной численность работников (без внешних совместителей), по полному кругу  организаций</t>
  </si>
  <si>
    <r>
      <t xml:space="preserve">Справочно: Темп роста среднесписочной численности работников организаций </t>
    </r>
    <r>
      <rPr>
        <i/>
        <sz val="10"/>
        <rFont val="Arial Cyr"/>
        <family val="0"/>
      </rPr>
      <t xml:space="preserve"> по крупным и средним организациям (включая организации с численностью до 15 человек) </t>
    </r>
  </si>
  <si>
    <t>Объем платных бытовых услуг населению</t>
  </si>
  <si>
    <t>Справочно: Темп роста объема платных ритуальных услуг населению</t>
  </si>
  <si>
    <t>Темп роста объема отгруженных товаров собственного производства, выполненных работ и услуг собственными силами по промышленным видам деятельности</t>
  </si>
  <si>
    <t>Справочно: Темп роста объема отгруженных товаров собственного производства, выполненных работ и услуг собственными силами по промышленным видам деятельности по крупным и средним организациям</t>
  </si>
  <si>
    <t>объем платных транспортных услуг населению</t>
  </si>
  <si>
    <t>объем платных услуг связи</t>
  </si>
  <si>
    <t>объем платных жилищных услуг населению</t>
  </si>
  <si>
    <t>объем платных коммунальных услуг населению</t>
  </si>
  <si>
    <t>Справочно: темп роста среднемесячной номинальной начисленной заработной платы работников муниципальных учреждений культуры и искусства</t>
  </si>
  <si>
    <t>Темп роста иностранных инвестиций</t>
  </si>
  <si>
    <t>Справочно: Темп роста прямых иностранных инвестиций</t>
  </si>
  <si>
    <t>объем платных туристских услуг населению</t>
  </si>
  <si>
    <r>
      <t>Объем отгруженных товаров собственного производства, выполненных работ и услуг собственными силами по виду деятельности</t>
    </r>
    <r>
      <rPr>
        <i/>
        <u val="single"/>
        <sz val="10"/>
        <rFont val="Arial Cyr"/>
        <family val="0"/>
      </rPr>
      <t xml:space="preserve"> "Добыча полезных ископаемых" </t>
    </r>
  </si>
  <si>
    <r>
      <t xml:space="preserve">Темп роста объема отгруженных товаров собственного производства, выполненных работ и услуг собственными силами по виду деятельности </t>
    </r>
    <r>
      <rPr>
        <i/>
        <u val="single"/>
        <sz val="10"/>
        <rFont val="Arial Cyr"/>
        <family val="0"/>
      </rPr>
      <t xml:space="preserve">"Добыча полезных ископаемых" </t>
    </r>
  </si>
  <si>
    <r>
      <t xml:space="preserve">Объем отгруженных товаров собственного производства, выполненных работ и услуг собственными силами по виду деятельности </t>
    </r>
    <r>
      <rPr>
        <i/>
        <u val="single"/>
        <sz val="10"/>
        <rFont val="Arial Cyr"/>
        <family val="0"/>
      </rPr>
      <t xml:space="preserve"> "Обрабатывающие производства" </t>
    </r>
  </si>
  <si>
    <r>
      <t xml:space="preserve">Темп роста объема отгруженных товаров собственного производства, выполненных работ и услуг собственными силами по виду деятельности  </t>
    </r>
    <r>
      <rPr>
        <i/>
        <u val="single"/>
        <sz val="10"/>
        <rFont val="Arial Cyr"/>
        <family val="0"/>
      </rPr>
      <t xml:space="preserve">"Обрабатывающие производства" </t>
    </r>
  </si>
  <si>
    <r>
      <t xml:space="preserve">Объем отгруженных товаров собственного производства, выполненных работ и услуг собственными силами по виду деятельности </t>
    </r>
    <r>
      <rPr>
        <i/>
        <u val="single"/>
        <sz val="10"/>
        <rFont val="Arial Cyr"/>
        <family val="0"/>
      </rPr>
      <t>"Производство и распределение электроэнергии,  газа и воды"</t>
    </r>
  </si>
  <si>
    <r>
      <t xml:space="preserve">Темп роста объема отгруженных товаров собственного производства, выполненных работ и услуг собственными силами по виду деятельности </t>
    </r>
    <r>
      <rPr>
        <i/>
        <u val="single"/>
        <sz val="10"/>
        <rFont val="Arial Cyr"/>
        <family val="0"/>
      </rPr>
      <t>"Производство и распределение электроэнергии,  газа и воды"</t>
    </r>
  </si>
  <si>
    <t>темп роста производства зерновых и зернобобовых (в весе после доработки)</t>
  </si>
  <si>
    <t>темп роста производства картофеля</t>
  </si>
  <si>
    <t>темп роста производства овощей</t>
  </si>
  <si>
    <t>темп роста производства скота и птицы (в живом весе)</t>
  </si>
  <si>
    <t>темп роста производства молока</t>
  </si>
  <si>
    <t>темп роста производства яиц</t>
  </si>
  <si>
    <t>Справочно: Досчет по прибыли  (включая организации с численностью до 15 человек)</t>
  </si>
  <si>
    <t>Справочно: Темп роста досчета по прибыли  (включая организации с численностью до 15 человек)</t>
  </si>
  <si>
    <t>Справочно: темп роста фонда заработной платы  работников муниципальных учреждений культуры и искусства</t>
  </si>
  <si>
    <t>Справочно: темп роста среднесписочной численности работников муниципальных учреждений культуры и искусства</t>
  </si>
  <si>
    <t>Темп роста фонда заработной платы работников малых предприятий (включая микропредприятия)</t>
  </si>
  <si>
    <t>Доля семей, состоящих на учете для получения жилья 10 лет и более в общем числе семей, состоящих на учете, на конец года</t>
  </si>
  <si>
    <t>Производство основных видов 
сельскохозяйственной продукции:</t>
  </si>
  <si>
    <t>РАЗДЕЛ 23. РЕГУЛИРОВАНИЕ ЦЕН (ТАРИФОВ)</t>
  </si>
  <si>
    <t>( наименование поселения)</t>
  </si>
  <si>
    <t>объем платных ритуальных услуг населению</t>
  </si>
  <si>
    <t xml:space="preserve">объем платных  услуг  гостиниц и аналогичных средств размещения </t>
  </si>
  <si>
    <t xml:space="preserve">Ветеринарные услуги </t>
  </si>
  <si>
    <t xml:space="preserve">Услуги правового характера </t>
  </si>
  <si>
    <t>Прочие услуги</t>
  </si>
  <si>
    <t>Водянова Любовь Северьяновна</t>
  </si>
  <si>
    <t>546-61-96</t>
  </si>
  <si>
    <t>admbereznykovskoe@yandex.ru</t>
  </si>
  <si>
    <t>сельское поселение  Березняковское</t>
  </si>
  <si>
    <t xml:space="preserve"> человек</t>
  </si>
  <si>
    <t xml:space="preserve">  -</t>
  </si>
  <si>
    <t xml:space="preserve">  - </t>
  </si>
  <si>
    <t xml:space="preserve"> - </t>
  </si>
  <si>
    <t>Объем платных туристских услуг населению</t>
  </si>
  <si>
    <t>Индекс физического объема</t>
  </si>
  <si>
    <t>РАЗДЕЛ 20. Развитие туристической индустрии</t>
  </si>
  <si>
    <t xml:space="preserve"> -</t>
  </si>
  <si>
    <t>Глава сельского поселения Березняковское                                                                              Жульев В.В.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</si>
</sst>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#,##0.0"/>
  </numFmts>
  <fonts count="57">
    <font>
      <sz val="10"/>
      <name val="Arial"/>
      <family val="0"/>
    </font>
    <font>
      <b/>
      <sz val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u val="single"/>
      <sz val="10"/>
      <name val="Arial Cyr"/>
      <family val="0"/>
    </font>
    <font>
      <i/>
      <u val="single"/>
      <sz val="10"/>
      <name val="Arial Cyr"/>
      <family val="0"/>
    </font>
    <font>
      <sz val="10"/>
      <color indexed="55"/>
      <name val="Arial Cyr"/>
      <family val="2"/>
    </font>
    <font>
      <i/>
      <sz val="10"/>
      <name val="Arial Cyr"/>
      <family val="0"/>
    </font>
    <font>
      <sz val="8"/>
      <name val="Arial"/>
      <family val="2"/>
    </font>
    <font>
      <b/>
      <vertAlign val="superscript"/>
      <sz val="10"/>
      <name val="Arial Cyr"/>
      <family val="2"/>
    </font>
    <font>
      <sz val="9"/>
      <name val="Arial Cyr"/>
      <family val="0"/>
    </font>
    <font>
      <sz val="10"/>
      <color indexed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 Cyr"/>
      <family val="2"/>
    </font>
    <font>
      <b/>
      <i/>
      <u val="single"/>
      <sz val="10"/>
      <name val="Arial Cyr"/>
      <family val="0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 Cyr"/>
      <family val="0"/>
    </font>
    <font>
      <b/>
      <sz val="11"/>
      <name val="Arial Cyr"/>
      <family val="2"/>
    </font>
    <font>
      <sz val="10"/>
      <color indexed="8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4"/>
      </right>
      <top style="thin"/>
      <bottom style="thin"/>
    </border>
    <border>
      <left style="thin">
        <color indexed="14"/>
      </left>
      <right style="thin">
        <color indexed="14"/>
      </right>
      <top style="thin"/>
      <bottom style="thin"/>
    </border>
    <border>
      <left style="thin">
        <color indexed="14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180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54" applyFont="1" applyFill="1" applyAlignment="1">
      <alignment vertical="top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 applyProtection="1">
      <alignment vertical="center"/>
      <protection locked="0"/>
    </xf>
    <xf numFmtId="18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Fill="1" applyBorder="1" applyAlignment="1" applyProtection="1">
      <alignment vertical="center"/>
      <protection locked="0"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8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8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80" fontId="3" fillId="0" borderId="0" xfId="0" applyNumberFormat="1" applyFont="1" applyFill="1" applyBorder="1" applyAlignment="1" applyProtection="1">
      <alignment/>
      <protection locked="0"/>
    </xf>
    <xf numFmtId="180" fontId="0" fillId="0" borderId="0" xfId="0" applyNumberForma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center" wrapText="1"/>
    </xf>
    <xf numFmtId="179" fontId="2" fillId="0" borderId="0" xfId="62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80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 applyProtection="1">
      <alignment horizontal="center" vertical="center"/>
      <protection locked="0"/>
    </xf>
    <xf numFmtId="180" fontId="3" fillId="0" borderId="0" xfId="0" applyNumberFormat="1" applyFont="1" applyFill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>
      <alignment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left" vertical="center" indent="1"/>
    </xf>
    <xf numFmtId="0" fontId="7" fillId="0" borderId="0" xfId="0" applyFont="1" applyFill="1" applyAlignment="1">
      <alignment horizontal="left" vertical="center" wrapText="1" indent="2"/>
    </xf>
    <xf numFmtId="179" fontId="0" fillId="0" borderId="0" xfId="62" applyFont="1" applyFill="1" applyAlignment="1">
      <alignment/>
    </xf>
    <xf numFmtId="18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0" borderId="0" xfId="54" applyFont="1" applyFill="1" applyAlignment="1">
      <alignment horizontal="center"/>
      <protection/>
    </xf>
    <xf numFmtId="0" fontId="3" fillId="0" borderId="0" xfId="54" applyFont="1" applyFill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18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180" fontId="3" fillId="0" borderId="11" xfId="54" applyNumberFormat="1" applyFont="1" applyFill="1" applyBorder="1" applyAlignment="1">
      <alignment horizontal="center" vertical="center"/>
      <protection/>
    </xf>
    <xf numFmtId="180" fontId="0" fillId="0" borderId="11" xfId="0" applyNumberFormat="1" applyFont="1" applyFill="1" applyBorder="1" applyAlignment="1">
      <alignment horizontal="center" vertical="center"/>
    </xf>
    <xf numFmtId="2" fontId="3" fillId="0" borderId="11" xfId="54" applyNumberFormat="1" applyFont="1" applyFill="1" applyBorder="1" applyAlignment="1">
      <alignment horizontal="center" vertical="center"/>
      <protection/>
    </xf>
    <xf numFmtId="1" fontId="3" fillId="0" borderId="11" xfId="54" applyNumberFormat="1" applyFont="1" applyFill="1" applyBorder="1" applyAlignment="1">
      <alignment horizontal="center" vertical="center"/>
      <protection/>
    </xf>
    <xf numFmtId="0" fontId="2" fillId="0" borderId="11" xfId="54" applyFont="1" applyFill="1" applyBorder="1">
      <alignment/>
      <protection/>
    </xf>
    <xf numFmtId="0" fontId="3" fillId="0" borderId="11" xfId="54" applyFont="1" applyFill="1" applyBorder="1" applyAlignment="1">
      <alignment horizontal="center" wrapText="1"/>
      <protection/>
    </xf>
    <xf numFmtId="0" fontId="7" fillId="0" borderId="11" xfId="54" applyFont="1" applyFill="1" applyBorder="1" applyAlignment="1">
      <alignment wrapText="1"/>
      <protection/>
    </xf>
    <xf numFmtId="0" fontId="3" fillId="0" borderId="11" xfId="54" applyFont="1" applyFill="1" applyBorder="1" applyAlignment="1">
      <alignment horizontal="center"/>
      <protection/>
    </xf>
    <xf numFmtId="0" fontId="7" fillId="0" borderId="11" xfId="54" applyFont="1" applyFill="1" applyBorder="1">
      <alignment/>
      <protection/>
    </xf>
    <xf numFmtId="0" fontId="2" fillId="0" borderId="11" xfId="54" applyFont="1" applyFill="1" applyBorder="1" applyAlignment="1">
      <alignment wrapText="1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0" fontId="2" fillId="0" borderId="11" xfId="54" applyFont="1" applyFill="1" applyBorder="1" applyAlignment="1">
      <alignment horizontal="left" vertical="center" wrapText="1"/>
      <protection/>
    </xf>
    <xf numFmtId="0" fontId="7" fillId="0" borderId="11" xfId="54" applyFont="1" applyFill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80" fontId="3" fillId="0" borderId="11" xfId="0" applyNumberFormat="1" applyFont="1" applyFill="1" applyBorder="1" applyAlignment="1">
      <alignment horizontal="center" vertical="center" wrapText="1"/>
    </xf>
    <xf numFmtId="180" fontId="15" fillId="0" borderId="11" xfId="0" applyNumberFormat="1" applyFont="1" applyFill="1" applyBorder="1" applyAlignment="1">
      <alignment horizontal="center" vertical="center" wrapText="1"/>
    </xf>
    <xf numFmtId="0" fontId="2" fillId="0" borderId="11" xfId="54" applyFont="1" applyFill="1" applyBorder="1" applyAlignment="1">
      <alignment vertical="top" wrapText="1"/>
      <protection/>
    </xf>
    <xf numFmtId="0" fontId="3" fillId="0" borderId="11" xfId="54" applyFont="1" applyFill="1" applyBorder="1" applyAlignment="1">
      <alignment horizontal="center" wrapText="1"/>
      <protection/>
    </xf>
    <xf numFmtId="0" fontId="2" fillId="0" borderId="11" xfId="54" applyFont="1" applyFill="1" applyBorder="1" applyAlignment="1">
      <alignment horizontal="left" wrapText="1"/>
      <protection/>
    </xf>
    <xf numFmtId="0" fontId="3" fillId="0" borderId="11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wrapText="1"/>
    </xf>
    <xf numFmtId="185" fontId="3" fillId="0" borderId="11" xfId="54" applyNumberFormat="1" applyFont="1" applyFill="1" applyBorder="1" applyAlignment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2" fontId="0" fillId="0" borderId="11" xfId="0" applyNumberFormat="1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2" fontId="0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wrapText="1"/>
    </xf>
    <xf numFmtId="2" fontId="7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 applyProtection="1">
      <alignment horizontal="center" vertical="center"/>
      <protection/>
    </xf>
    <xf numFmtId="2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left" vertical="center" wrapText="1"/>
    </xf>
    <xf numFmtId="180" fontId="0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180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2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top" wrapText="1"/>
    </xf>
    <xf numFmtId="180" fontId="3" fillId="0" borderId="11" xfId="0" applyNumberFormat="1" applyFont="1" applyFill="1" applyBorder="1" applyAlignment="1" applyProtection="1">
      <alignment horizontal="center" vertical="center"/>
      <protection locked="0"/>
    </xf>
    <xf numFmtId="180" fontId="3" fillId="0" borderId="11" xfId="0" applyNumberFormat="1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2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180" fontId="0" fillId="0" borderId="16" xfId="0" applyNumberFormat="1" applyFont="1" applyFill="1" applyBorder="1" applyAlignment="1" applyProtection="1">
      <alignment horizontal="center" vertical="center"/>
      <protection/>
    </xf>
    <xf numFmtId="180" fontId="0" fillId="0" borderId="14" xfId="0" applyNumberFormat="1" applyFont="1" applyFill="1" applyBorder="1" applyAlignment="1" applyProtection="1">
      <alignment horizontal="center" vertical="center"/>
      <protection/>
    </xf>
    <xf numFmtId="180" fontId="3" fillId="0" borderId="11" xfId="0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top" wrapText="1"/>
    </xf>
    <xf numFmtId="180" fontId="3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left" vertical="top" wrapText="1" indent="1"/>
    </xf>
    <xf numFmtId="180" fontId="0" fillId="0" borderId="11" xfId="0" applyNumberFormat="1" applyFont="1" applyFill="1" applyBorder="1" applyAlignment="1" applyProtection="1">
      <alignment horizontal="center" vertical="center"/>
      <protection locked="0"/>
    </xf>
    <xf numFmtId="180" fontId="6" fillId="0" borderId="11" xfId="0" applyNumberFormat="1" applyFont="1" applyFill="1" applyBorder="1" applyAlignment="1" applyProtection="1">
      <alignment horizontal="center" vertical="center"/>
      <protection locked="0"/>
    </xf>
    <xf numFmtId="180" fontId="3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/>
    </xf>
    <xf numFmtId="180" fontId="16" fillId="0" borderId="11" xfId="0" applyNumberFormat="1" applyFont="1" applyFill="1" applyBorder="1" applyAlignment="1">
      <alignment horizontal="center" vertical="center"/>
    </xf>
    <xf numFmtId="180" fontId="11" fillId="0" borderId="11" xfId="0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 applyProtection="1">
      <alignment horizontal="center" vertical="center"/>
      <protection locked="0"/>
    </xf>
    <xf numFmtId="180" fontId="0" fillId="0" borderId="11" xfId="0" applyNumberFormat="1" applyFont="1" applyFill="1" applyBorder="1" applyAlignment="1" applyProtection="1">
      <alignment horizontal="center" vertical="center"/>
      <protection locked="0"/>
    </xf>
    <xf numFmtId="2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 locked="0"/>
    </xf>
    <xf numFmtId="1" fontId="0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center" wrapText="1" indent="2"/>
    </xf>
    <xf numFmtId="0" fontId="2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/>
    </xf>
    <xf numFmtId="180" fontId="2" fillId="0" borderId="11" xfId="0" applyNumberFormat="1" applyFont="1" applyFill="1" applyBorder="1" applyAlignment="1">
      <alignment horizontal="center"/>
    </xf>
    <xf numFmtId="180" fontId="3" fillId="0" borderId="11" xfId="0" applyNumberFormat="1" applyFont="1" applyFill="1" applyBorder="1" applyAlignment="1" applyProtection="1">
      <alignment/>
      <protection locked="0"/>
    </xf>
    <xf numFmtId="0" fontId="7" fillId="0" borderId="11" xfId="0" applyFont="1" applyFill="1" applyBorder="1" applyAlignment="1">
      <alignment horizontal="left" vertical="center" wrapText="1" indent="2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1" xfId="0" applyNumberFormat="1" applyFill="1" applyBorder="1" applyAlignment="1" applyProtection="1">
      <alignment horizontal="center" vertical="center"/>
      <protection/>
    </xf>
    <xf numFmtId="2" fontId="0" fillId="0" borderId="11" xfId="0" applyNumberForma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inden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1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" fontId="3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18" fillId="0" borderId="11" xfId="0" applyFont="1" applyFill="1" applyBorder="1" applyAlignment="1">
      <alignment wrapText="1"/>
    </xf>
    <xf numFmtId="0" fontId="17" fillId="0" borderId="11" xfId="0" applyFont="1" applyFill="1" applyBorder="1" applyAlignment="1">
      <alignment wrapText="1"/>
    </xf>
    <xf numFmtId="180" fontId="0" fillId="0" borderId="11" xfId="0" applyNumberFormat="1" applyFill="1" applyBorder="1" applyAlignment="1" applyProtection="1">
      <alignment horizontal="center" vertical="center"/>
      <protection locked="0"/>
    </xf>
    <xf numFmtId="180" fontId="0" fillId="0" borderId="11" xfId="0" applyNumberFormat="1" applyFill="1" applyBorder="1" applyAlignment="1" applyProtection="1">
      <alignment horizontal="center" vertical="center"/>
      <protection/>
    </xf>
    <xf numFmtId="180" fontId="3" fillId="0" borderId="11" xfId="0" applyNumberFormat="1" applyFont="1" applyBorder="1" applyAlignment="1" applyProtection="1">
      <alignment horizontal="center" vertical="center"/>
      <protection locked="0"/>
    </xf>
    <xf numFmtId="180" fontId="3" fillId="0" borderId="15" xfId="0" applyNumberFormat="1" applyFont="1" applyFill="1" applyBorder="1" applyAlignment="1" applyProtection="1">
      <alignment horizontal="center" vertical="center"/>
      <protection locked="0"/>
    </xf>
    <xf numFmtId="180" fontId="0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180" fontId="3" fillId="0" borderId="0" xfId="53" applyNumberFormat="1" applyFont="1" applyBorder="1" applyAlignment="1" applyProtection="1">
      <alignment horizontal="center" vertical="center"/>
      <protection locked="0"/>
    </xf>
    <xf numFmtId="180" fontId="3" fillId="0" borderId="0" xfId="53" applyNumberFormat="1" applyFont="1" applyFill="1" applyBorder="1" applyAlignment="1" applyProtection="1">
      <alignment horizontal="center" vertical="center"/>
      <protection locked="0"/>
    </xf>
    <xf numFmtId="180" fontId="3" fillId="0" borderId="0" xfId="53" applyNumberFormat="1" applyFont="1" applyBorder="1" applyAlignment="1" applyProtection="1">
      <alignment horizontal="center" vertical="center"/>
      <protection locked="0"/>
    </xf>
    <xf numFmtId="180" fontId="0" fillId="0" borderId="17" xfId="0" applyNumberFormat="1" applyFont="1" applyFill="1" applyBorder="1" applyAlignment="1">
      <alignment horizontal="center" vertical="center"/>
    </xf>
    <xf numFmtId="180" fontId="3" fillId="0" borderId="17" xfId="53" applyNumberFormat="1" applyFont="1" applyBorder="1" applyAlignment="1" applyProtection="1">
      <alignment horizontal="center" vertical="center"/>
      <protection locked="0"/>
    </xf>
    <xf numFmtId="180" fontId="3" fillId="0" borderId="17" xfId="53" applyNumberFormat="1" applyFont="1" applyBorder="1" applyAlignment="1" applyProtection="1">
      <alignment horizontal="center" vertical="center"/>
      <protection locked="0"/>
    </xf>
    <xf numFmtId="180" fontId="0" fillId="0" borderId="11" xfId="0" applyNumberFormat="1" applyFill="1" applyBorder="1" applyAlignment="1">
      <alignment horizontal="center" vertical="center"/>
    </xf>
    <xf numFmtId="3" fontId="21" fillId="0" borderId="14" xfId="43" applyNumberFormat="1" applyFont="1" applyFill="1" applyBorder="1" applyAlignment="1" applyProtection="1">
      <alignment vertical="center"/>
      <protection/>
    </xf>
    <xf numFmtId="3" fontId="21" fillId="0" borderId="11" xfId="43" applyNumberFormat="1" applyFont="1" applyFill="1" applyBorder="1" applyAlignment="1" applyProtection="1">
      <alignment vertical="center"/>
      <protection/>
    </xf>
    <xf numFmtId="3" fontId="0" fillId="0" borderId="18" xfId="43" applyNumberFormat="1" applyFont="1" applyFill="1" applyBorder="1" applyAlignment="1" applyProtection="1">
      <alignment vertical="center"/>
      <protection/>
    </xf>
    <xf numFmtId="3" fontId="0" fillId="0" borderId="19" xfId="43" applyNumberFormat="1" applyFont="1" applyFill="1" applyBorder="1" applyAlignment="1" applyProtection="1">
      <alignment vertical="center"/>
      <protection/>
    </xf>
    <xf numFmtId="3" fontId="0" fillId="0" borderId="20" xfId="43" applyNumberFormat="1" applyFont="1" applyFill="1" applyBorder="1" applyAlignment="1" applyProtection="1">
      <alignment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11" xfId="0" applyNumberFormat="1" applyFont="1" applyFill="1" applyBorder="1" applyAlignment="1">
      <alignment horizontal="center" vertical="center"/>
    </xf>
    <xf numFmtId="185" fontId="0" fillId="0" borderId="11" xfId="0" applyNumberFormat="1" applyFont="1" applyFill="1" applyBorder="1" applyAlignment="1">
      <alignment horizontal="center" vertical="center"/>
    </xf>
    <xf numFmtId="185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3" fillId="0" borderId="11" xfId="0" applyNumberFormat="1" applyFont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2" fontId="0" fillId="0" borderId="12" xfId="0" applyNumberFormat="1" applyFont="1" applyFill="1" applyBorder="1" applyAlignment="1">
      <alignment horizontal="center" vertical="center"/>
    </xf>
    <xf numFmtId="187" fontId="22" fillId="0" borderId="11" xfId="43" applyNumberFormat="1" applyFont="1" applyFill="1" applyBorder="1" applyAlignment="1" applyProtection="1">
      <alignment horizontal="left" vertical="center" wrapText="1"/>
      <protection/>
    </xf>
    <xf numFmtId="0" fontId="7" fillId="0" borderId="13" xfId="54" applyFont="1" applyFill="1" applyBorder="1" applyAlignment="1">
      <alignment wrapText="1"/>
      <protection/>
    </xf>
    <xf numFmtId="0" fontId="3" fillId="0" borderId="13" xfId="54" applyFont="1" applyFill="1" applyBorder="1" applyAlignment="1">
      <alignment horizontal="center" wrapText="1"/>
      <protection/>
    </xf>
    <xf numFmtId="2" fontId="3" fillId="0" borderId="13" xfId="54" applyNumberFormat="1" applyFont="1" applyFill="1" applyBorder="1" applyAlignment="1">
      <alignment horizontal="center" vertical="center"/>
      <protection/>
    </xf>
    <xf numFmtId="187" fontId="22" fillId="0" borderId="12" xfId="43" applyNumberFormat="1" applyFont="1" applyFill="1" applyBorder="1" applyAlignment="1" applyProtection="1">
      <alignment horizontal="left" vertical="center" wrapText="1"/>
      <protection/>
    </xf>
    <xf numFmtId="3" fontId="22" fillId="0" borderId="15" xfId="43" applyNumberFormat="1" applyFont="1" applyFill="1" applyBorder="1" applyAlignment="1" applyProtection="1">
      <alignment horizontal="left" vertical="center" wrapText="1"/>
      <protection/>
    </xf>
    <xf numFmtId="0" fontId="3" fillId="0" borderId="16" xfId="54" applyFont="1" applyFill="1" applyBorder="1" applyAlignment="1">
      <alignment horizontal="center" wrapText="1"/>
      <protection/>
    </xf>
    <xf numFmtId="2" fontId="15" fillId="0" borderId="16" xfId="54" applyNumberFormat="1" applyFont="1" applyFill="1" applyBorder="1" applyAlignment="1">
      <alignment horizontal="center" vertical="center"/>
      <protection/>
    </xf>
    <xf numFmtId="2" fontId="3" fillId="0" borderId="16" xfId="54" applyNumberFormat="1" applyFont="1" applyFill="1" applyBorder="1" applyAlignment="1">
      <alignment horizontal="center" vertical="center"/>
      <protection/>
    </xf>
    <xf numFmtId="2" fontId="3" fillId="0" borderId="14" xfId="54" applyNumberFormat="1" applyFont="1" applyFill="1" applyBorder="1" applyAlignment="1">
      <alignment horizontal="center" vertical="center"/>
      <protection/>
    </xf>
    <xf numFmtId="187" fontId="22" fillId="0" borderId="14" xfId="43" applyNumberFormat="1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indent="1"/>
    </xf>
    <xf numFmtId="0" fontId="14" fillId="0" borderId="0" xfId="0" applyFont="1" applyFill="1" applyAlignment="1" applyProtection="1">
      <alignment horizontal="center"/>
      <protection locked="0"/>
    </xf>
    <xf numFmtId="0" fontId="20" fillId="0" borderId="2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80" fontId="3" fillId="0" borderId="11" xfId="0" applyNumberFormat="1" applyFont="1" applyFill="1" applyBorder="1" applyAlignment="1" applyProtection="1">
      <alignment horizontal="center" vertical="center"/>
      <protection locked="0"/>
    </xf>
    <xf numFmtId="18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wrapText="1"/>
    </xf>
    <xf numFmtId="0" fontId="15" fillId="0" borderId="16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10" xfId="0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abl 11-13 гор окр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8"/>
  <sheetViews>
    <sheetView zoomScalePageLayoutView="0" workbookViewId="0" topLeftCell="A1">
      <pane ySplit="3015" topLeftCell="A202" activePane="bottomLeft" state="split"/>
      <selection pane="topLeft" activeCell="A2" sqref="A2:K2"/>
      <selection pane="bottomLeft" activeCell="L216" sqref="L216"/>
    </sheetView>
  </sheetViews>
  <sheetFormatPr defaultColWidth="9.140625" defaultRowHeight="12.75"/>
  <cols>
    <col min="1" max="1" width="36.140625" style="28" customWidth="1"/>
    <col min="2" max="2" width="13.421875" style="68" customWidth="1"/>
    <col min="3" max="3" width="9.00390625" style="84" customWidth="1"/>
    <col min="4" max="4" width="8.57421875" style="84" customWidth="1"/>
    <col min="5" max="5" width="8.28125" style="84" customWidth="1"/>
    <col min="6" max="6" width="8.7109375" style="84" customWidth="1"/>
    <col min="7" max="7" width="8.28125" style="84" customWidth="1"/>
    <col min="8" max="9" width="8.8515625" style="84" customWidth="1"/>
    <col min="10" max="11" width="10.7109375" style="84" customWidth="1"/>
    <col min="12" max="16384" width="9.140625" style="84" customWidth="1"/>
  </cols>
  <sheetData>
    <row r="1" spans="1:11" ht="18">
      <c r="A1" s="254" t="s">
        <v>71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5">
      <c r="A2" s="255" t="s">
        <v>237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2.75">
      <c r="A3" s="256" t="s">
        <v>228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1" ht="12.75">
      <c r="A4" s="27"/>
      <c r="B4" s="65"/>
      <c r="C4" s="27"/>
      <c r="D4" s="27"/>
      <c r="E4" s="27"/>
      <c r="F4" s="27"/>
      <c r="G4" s="27"/>
      <c r="H4" s="27"/>
      <c r="I4" s="27"/>
      <c r="J4" s="27"/>
      <c r="K4" s="27"/>
    </row>
    <row r="5" spans="2:5" ht="12.75">
      <c r="B5" s="66"/>
      <c r="C5" s="16"/>
      <c r="D5" s="29"/>
      <c r="E5" s="29"/>
    </row>
    <row r="6" spans="2:4" ht="13.5" thickBot="1">
      <c r="B6" s="67"/>
      <c r="C6" s="85"/>
      <c r="D6" s="85"/>
    </row>
    <row r="7" spans="1:11" ht="13.5" thickBot="1">
      <c r="A7" s="257" t="s">
        <v>2</v>
      </c>
      <c r="B7" s="258" t="s">
        <v>72</v>
      </c>
      <c r="C7" s="257" t="s">
        <v>70</v>
      </c>
      <c r="D7" s="259"/>
      <c r="E7" s="32" t="s">
        <v>0</v>
      </c>
      <c r="F7" s="257" t="s">
        <v>1</v>
      </c>
      <c r="G7" s="257"/>
      <c r="H7" s="257"/>
      <c r="I7" s="257"/>
      <c r="J7" s="257"/>
      <c r="K7" s="257"/>
    </row>
    <row r="8" spans="1:11" ht="13.5" thickBot="1">
      <c r="A8" s="257"/>
      <c r="B8" s="258"/>
      <c r="C8" s="257">
        <v>2009</v>
      </c>
      <c r="D8" s="257">
        <v>2010</v>
      </c>
      <c r="E8" s="257">
        <v>2011</v>
      </c>
      <c r="F8" s="257">
        <v>2012</v>
      </c>
      <c r="G8" s="257"/>
      <c r="H8" s="257">
        <v>2013</v>
      </c>
      <c r="I8" s="257"/>
      <c r="J8" s="257">
        <v>2014</v>
      </c>
      <c r="K8" s="257"/>
    </row>
    <row r="9" spans="1:11" ht="13.5" thickBot="1">
      <c r="A9" s="257"/>
      <c r="B9" s="258"/>
      <c r="C9" s="257"/>
      <c r="D9" s="257"/>
      <c r="E9" s="257"/>
      <c r="F9" s="86" t="s">
        <v>3</v>
      </c>
      <c r="G9" s="86" t="s">
        <v>4</v>
      </c>
      <c r="H9" s="86" t="s">
        <v>3</v>
      </c>
      <c r="I9" s="86" t="s">
        <v>4</v>
      </c>
      <c r="J9" s="86" t="s">
        <v>3</v>
      </c>
      <c r="K9" s="86" t="s">
        <v>4</v>
      </c>
    </row>
    <row r="10" spans="1:11" ht="12.75">
      <c r="A10" s="34" t="s">
        <v>5</v>
      </c>
      <c r="B10" s="35" t="s">
        <v>6</v>
      </c>
      <c r="C10" s="87">
        <v>1</v>
      </c>
      <c r="D10" s="87">
        <v>2</v>
      </c>
      <c r="E10" s="87">
        <v>3</v>
      </c>
      <c r="F10" s="87">
        <v>4</v>
      </c>
      <c r="G10" s="87">
        <v>5</v>
      </c>
      <c r="H10" s="87">
        <v>6</v>
      </c>
      <c r="I10" s="87">
        <v>7</v>
      </c>
      <c r="J10" s="87">
        <v>8</v>
      </c>
      <c r="K10" s="87">
        <v>9</v>
      </c>
    </row>
    <row r="11" spans="1:11" ht="12.75">
      <c r="A11" s="261" t="s">
        <v>84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</row>
    <row r="12" spans="1:22" ht="25.5">
      <c r="A12" s="111" t="s">
        <v>7</v>
      </c>
      <c r="B12" s="34" t="s">
        <v>40</v>
      </c>
      <c r="C12" s="151">
        <f>'УЭР иАПК '!C10</f>
        <v>6571</v>
      </c>
      <c r="D12" s="151">
        <f>'УЭР иАПК '!D10</f>
        <v>6538</v>
      </c>
      <c r="E12" s="151">
        <f>'УЭР иАПК '!E10</f>
        <v>6500</v>
      </c>
      <c r="F12" s="151">
        <f>'УЭР иАПК '!F10</f>
        <v>6500</v>
      </c>
      <c r="G12" s="151">
        <f>'УЭР иАПК '!G10</f>
        <v>6500</v>
      </c>
      <c r="H12" s="151">
        <f>'УЭР иАПК '!H10</f>
        <v>6500</v>
      </c>
      <c r="I12" s="151">
        <f>'УЭР иАПК '!I10</f>
        <v>6500</v>
      </c>
      <c r="J12" s="151">
        <f>'УЭР иАПК '!J10</f>
        <v>6500</v>
      </c>
      <c r="K12" s="151">
        <f>'УЭР иАПК '!K10</f>
        <v>6500</v>
      </c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</row>
    <row r="13" spans="1:22" ht="38.25">
      <c r="A13" s="141" t="s">
        <v>133</v>
      </c>
      <c r="B13" s="34" t="s">
        <v>40</v>
      </c>
      <c r="C13" s="151">
        <f>'УЭР иАПК '!C11</f>
        <v>7236</v>
      </c>
      <c r="D13" s="151">
        <f>'УЭР иАПК '!D11</f>
        <v>6555</v>
      </c>
      <c r="E13" s="151">
        <f>'УЭР иАПК '!E11</f>
        <v>6519</v>
      </c>
      <c r="F13" s="151">
        <f>'УЭР иАПК '!F11</f>
        <v>6500</v>
      </c>
      <c r="G13" s="151">
        <f>'УЭР иАПК '!G11</f>
        <v>6500</v>
      </c>
      <c r="H13" s="151">
        <f>'УЭР иАПК '!H11</f>
        <v>6500</v>
      </c>
      <c r="I13" s="151">
        <f>'УЭР иАПК '!I11</f>
        <v>6500</v>
      </c>
      <c r="J13" s="151">
        <f>'УЭР иАПК '!J11</f>
        <v>6500</v>
      </c>
      <c r="K13" s="151">
        <f>'УЭР иАПК '!K11</f>
        <v>6500</v>
      </c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</row>
    <row r="14" spans="1:11" s="45" customFormat="1" ht="12.75">
      <c r="A14" s="260" t="s">
        <v>85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</row>
    <row r="15" spans="1:11" s="45" customFormat="1" ht="76.5">
      <c r="A15" s="135" t="s">
        <v>14</v>
      </c>
      <c r="B15" s="112" t="s">
        <v>15</v>
      </c>
      <c r="C15" s="167">
        <f>'УЭР иАПК '!C13</f>
        <v>2337.5</v>
      </c>
      <c r="D15" s="167">
        <f>'УЭР иАПК '!D13</f>
        <v>3268.3</v>
      </c>
      <c r="E15" s="167">
        <f>'УЭР иАПК '!E13</f>
        <v>3678</v>
      </c>
      <c r="F15" s="167">
        <f>'УЭР иАПК '!F13</f>
        <v>3865.3</v>
      </c>
      <c r="G15" s="167">
        <f>'УЭР иАПК '!G13</f>
        <v>3887.4</v>
      </c>
      <c r="H15" s="167">
        <f>'УЭР иАПК '!H13</f>
        <v>4014.5</v>
      </c>
      <c r="I15" s="167">
        <f>'УЭР иАПК '!I13</f>
        <v>4193.2</v>
      </c>
      <c r="J15" s="167">
        <f>'УЭР иАПК '!J13</f>
        <v>4155</v>
      </c>
      <c r="K15" s="167">
        <f>'УЭР иАПК '!K13</f>
        <v>4349.900000000001</v>
      </c>
    </row>
    <row r="16" spans="1:11" s="5" customFormat="1" ht="76.5">
      <c r="A16" s="135" t="s">
        <v>198</v>
      </c>
      <c r="B16" s="112" t="s">
        <v>16</v>
      </c>
      <c r="C16" s="98">
        <f>'УЭР иАПК '!C14</f>
        <v>110.3</v>
      </c>
      <c r="D16" s="98">
        <f>'УЭР иАПК '!D14</f>
        <v>139.82032085561497</v>
      </c>
      <c r="E16" s="98">
        <f>'УЭР иАПК '!E14</f>
        <v>112.53556895021876</v>
      </c>
      <c r="F16" s="98">
        <f>'УЭР иАПК '!F14</f>
        <v>105.09244154431757</v>
      </c>
      <c r="G16" s="98">
        <f>'УЭР иАПК '!G14</f>
        <v>105.69331158238174</v>
      </c>
      <c r="H16" s="98">
        <f>'УЭР иАПК '!H14</f>
        <v>103.85998499469639</v>
      </c>
      <c r="I16" s="98">
        <f>'УЭР иАПК '!I14</f>
        <v>107.86644029428409</v>
      </c>
      <c r="J16" s="98">
        <f>'УЭР иАПК '!J14</f>
        <v>103.49981317723254</v>
      </c>
      <c r="K16" s="98">
        <f>'УЭР иАПК '!K14</f>
        <v>103.7370027663837</v>
      </c>
    </row>
    <row r="17" spans="1:11" s="5" customFormat="1" ht="63.75">
      <c r="A17" s="168" t="s">
        <v>171</v>
      </c>
      <c r="B17" s="159"/>
      <c r="C17" s="139">
        <f>'УЭР иАПК '!C15</f>
        <v>0</v>
      </c>
      <c r="D17" s="139">
        <f>'УЭР иАПК '!D15</f>
        <v>0</v>
      </c>
      <c r="E17" s="169">
        <f>'УЭР иАПК '!E15</f>
        <v>0</v>
      </c>
      <c r="F17" s="169">
        <f>'УЭР иАПК '!F15</f>
        <v>0</v>
      </c>
      <c r="G17" s="169">
        <f>'УЭР иАПК '!G15</f>
        <v>0</v>
      </c>
      <c r="H17" s="169">
        <f>'УЭР иАПК '!H15</f>
        <v>0</v>
      </c>
      <c r="I17" s="169">
        <f>'УЭР иАПК '!I15</f>
        <v>0</v>
      </c>
      <c r="J17" s="169">
        <f>'УЭР иАПК '!J15</f>
        <v>0</v>
      </c>
      <c r="K17" s="169">
        <f>'УЭР иАПК '!K15</f>
        <v>0</v>
      </c>
    </row>
    <row r="18" spans="1:11" s="5" customFormat="1" ht="76.5">
      <c r="A18" s="170" t="s">
        <v>208</v>
      </c>
      <c r="B18" s="159" t="s">
        <v>15</v>
      </c>
      <c r="C18" s="139">
        <f>'УЭР иАПК '!C16</f>
        <v>0</v>
      </c>
      <c r="D18" s="139">
        <f>'УЭР иАПК '!D16</f>
        <v>0</v>
      </c>
      <c r="E18" s="148">
        <f>'УЭР иАПК '!E16</f>
        <v>0</v>
      </c>
      <c r="F18" s="148">
        <f>'УЭР иАПК '!F16</f>
        <v>0</v>
      </c>
      <c r="G18" s="148">
        <f>'УЭР иАПК '!G16</f>
        <v>0</v>
      </c>
      <c r="H18" s="148">
        <f>'УЭР иАПК '!H16</f>
        <v>0</v>
      </c>
      <c r="I18" s="148">
        <f>'УЭР иАПК '!I16</f>
        <v>0</v>
      </c>
      <c r="J18" s="148">
        <f>'УЭР иАПК '!J16</f>
        <v>0</v>
      </c>
      <c r="K18" s="148">
        <f>'УЭР иАПК '!K16</f>
        <v>0</v>
      </c>
    </row>
    <row r="19" spans="1:11" s="7" customFormat="1" ht="76.5">
      <c r="A19" s="170" t="s">
        <v>209</v>
      </c>
      <c r="B19" s="158" t="s">
        <v>17</v>
      </c>
      <c r="C19" s="172">
        <f>'УЭР иАПК '!C17</f>
        <v>0</v>
      </c>
      <c r="D19" s="98">
        <f>'УЭР иАПК '!D17</f>
        <v>0</v>
      </c>
      <c r="E19" s="98">
        <f>'УЭР иАПК '!E17</f>
        <v>0</v>
      </c>
      <c r="F19" s="98">
        <f>'УЭР иАПК '!F17</f>
        <v>0</v>
      </c>
      <c r="G19" s="98">
        <f>'УЭР иАПК '!G17</f>
        <v>0</v>
      </c>
      <c r="H19" s="98">
        <f>'УЭР иАПК '!H17</f>
        <v>0</v>
      </c>
      <c r="I19" s="98">
        <f>'УЭР иАПК '!I17</f>
        <v>0</v>
      </c>
      <c r="J19" s="98">
        <f>'УЭР иАПК '!J17</f>
        <v>0</v>
      </c>
      <c r="K19" s="98">
        <f>'УЭР иАПК '!K17</f>
        <v>0</v>
      </c>
    </row>
    <row r="20" spans="1:11" s="5" customFormat="1" ht="76.5">
      <c r="A20" s="170" t="s">
        <v>210</v>
      </c>
      <c r="B20" s="159" t="s">
        <v>15</v>
      </c>
      <c r="C20" s="148">
        <f>'УЭР иАПК '!C18</f>
        <v>2306.1</v>
      </c>
      <c r="D20" s="148">
        <f>'УЭР иАПК '!D18</f>
        <v>3199.8</v>
      </c>
      <c r="E20" s="148">
        <f>'УЭР иАПК '!E18</f>
        <v>3601.5</v>
      </c>
      <c r="F20" s="148">
        <f>'УЭР иАПК '!F18</f>
        <v>3782</v>
      </c>
      <c r="G20" s="148">
        <f>'УЭР иАПК '!G18</f>
        <v>3800.4</v>
      </c>
      <c r="H20" s="148">
        <f>'УЭР иАПК '!H18</f>
        <v>3922.1</v>
      </c>
      <c r="I20" s="148">
        <f>'УЭР иАПК '!I18</f>
        <v>4096.2</v>
      </c>
      <c r="J20" s="148">
        <f>'УЭР иАПК '!J18</f>
        <v>4062</v>
      </c>
      <c r="K20" s="148">
        <f>'УЭР иАПК '!K18</f>
        <v>4247.8</v>
      </c>
    </row>
    <row r="21" spans="1:11" s="7" customFormat="1" ht="76.5">
      <c r="A21" s="170" t="s">
        <v>211</v>
      </c>
      <c r="B21" s="158" t="s">
        <v>17</v>
      </c>
      <c r="C21" s="172">
        <f>'УЭР иАПК '!C19</f>
        <v>0</v>
      </c>
      <c r="D21" s="98">
        <f>'УЭР иАПК '!D19</f>
        <v>138.75374008065566</v>
      </c>
      <c r="E21" s="98">
        <f>'УЭР иАПК '!E19</f>
        <v>112.55390961935122</v>
      </c>
      <c r="F21" s="98">
        <f>'УЭР иАПК '!F19</f>
        <v>105.01180063862279</v>
      </c>
      <c r="G21" s="98">
        <f>'УЭР иАПК '!G19</f>
        <v>105.52269887546856</v>
      </c>
      <c r="H21" s="98">
        <f>'УЭР иАПК '!H19</f>
        <v>103.70438921205711</v>
      </c>
      <c r="I21" s="98">
        <f>'УЭР иАПК '!I19</f>
        <v>107.78339122197661</v>
      </c>
      <c r="J21" s="98">
        <f>'УЭР иАПК '!J19</f>
        <v>103.6</v>
      </c>
      <c r="K21" s="98">
        <f>'УЭР иАПК '!K19</f>
        <v>103.7</v>
      </c>
    </row>
    <row r="22" spans="1:11" s="5" customFormat="1" ht="89.25">
      <c r="A22" s="170" t="s">
        <v>212</v>
      </c>
      <c r="B22" s="159" t="s">
        <v>15</v>
      </c>
      <c r="C22" s="98">
        <f>'УЭР иАПК '!C20</f>
        <v>31.4</v>
      </c>
      <c r="D22" s="98">
        <f>'УЭР иАПК '!D20</f>
        <v>68.5</v>
      </c>
      <c r="E22" s="173">
        <f>'УЭР иАПК '!E20</f>
        <v>76.5</v>
      </c>
      <c r="F22" s="173">
        <f>'УЭР иАПК '!F20</f>
        <v>83.3</v>
      </c>
      <c r="G22" s="173">
        <f>'УЭР иАПК '!G20</f>
        <v>87</v>
      </c>
      <c r="H22" s="173">
        <f>'УЭР иАПК '!H20</f>
        <v>92.4</v>
      </c>
      <c r="I22" s="173">
        <f>'УЭР иАПК '!I20</f>
        <v>97</v>
      </c>
      <c r="J22" s="173">
        <f>'УЭР иАПК '!J20</f>
        <v>93</v>
      </c>
      <c r="K22" s="173">
        <f>'УЭР иАПК '!K20</f>
        <v>102.1</v>
      </c>
    </row>
    <row r="23" spans="1:11" s="5" customFormat="1" ht="89.25">
      <c r="A23" s="170" t="s">
        <v>213</v>
      </c>
      <c r="B23" s="158" t="s">
        <v>17</v>
      </c>
      <c r="C23" s="139">
        <f>'УЭР иАПК '!C21</f>
        <v>0</v>
      </c>
      <c r="D23" s="98">
        <f>'УЭР иАПК '!D21</f>
        <v>218.15286624203821</v>
      </c>
      <c r="E23" s="98">
        <f>'УЭР иАПК '!E21</f>
        <v>111.67883211678833</v>
      </c>
      <c r="F23" s="98">
        <f>'УЭР иАПК '!F21</f>
        <v>108.88888888888889</v>
      </c>
      <c r="G23" s="98">
        <f>'УЭР иАПК '!G21</f>
        <v>113.72549019607843</v>
      </c>
      <c r="H23" s="98">
        <f>'УЭР иАПК '!H21</f>
        <v>110.92436974789916</v>
      </c>
      <c r="I23" s="98">
        <f>'УЭР иАПК '!I21</f>
        <v>111.49425287356323</v>
      </c>
      <c r="J23" s="98">
        <f>'УЭР иАПК '!J21</f>
        <v>100.64935064935064</v>
      </c>
      <c r="K23" s="98">
        <f>'УЭР иАПК '!K21</f>
        <v>105.25773195876289</v>
      </c>
    </row>
    <row r="24" spans="1:11" s="5" customFormat="1" ht="76.5">
      <c r="A24" s="174" t="s">
        <v>172</v>
      </c>
      <c r="B24" s="112" t="s">
        <v>15</v>
      </c>
      <c r="C24" s="139">
        <f>'УЭР иАПК '!C22</f>
        <v>2306.1</v>
      </c>
      <c r="D24" s="98">
        <f>'УЭР иАПК '!D22</f>
        <v>3239.1</v>
      </c>
      <c r="E24" s="98">
        <f>'УЭР иАПК '!E22</f>
        <v>3643.8</v>
      </c>
      <c r="F24" s="98">
        <f>'УЭР иАПК '!F22</f>
        <v>3829.1</v>
      </c>
      <c r="G24" s="98">
        <f>'УЭР иАПК '!G22</f>
        <v>3850</v>
      </c>
      <c r="H24" s="98">
        <f>'УЭР иАПК '!H22</f>
        <v>3975.4</v>
      </c>
      <c r="I24" s="98">
        <f>'УЭР иАПК '!I22</f>
        <v>4150</v>
      </c>
      <c r="J24" s="98">
        <f>'УЭР иАПК '!J22</f>
        <v>4230.9</v>
      </c>
      <c r="K24" s="98">
        <f>'УЭР иАПК '!K22</f>
        <v>4300</v>
      </c>
    </row>
    <row r="25" spans="1:11" s="5" customFormat="1" ht="76.5">
      <c r="A25" s="174" t="s">
        <v>199</v>
      </c>
      <c r="B25" s="112" t="s">
        <v>16</v>
      </c>
      <c r="C25" s="139">
        <f>'УЭР иАПК '!C23</f>
        <v>0</v>
      </c>
      <c r="D25" s="98">
        <f>'УЭР иАПК '!D23</f>
        <v>140.4579159620138</v>
      </c>
      <c r="E25" s="98">
        <f>'УЭР иАПК '!E23</f>
        <v>112.49421135500603</v>
      </c>
      <c r="F25" s="98">
        <f>'УЭР иАПК '!F23</f>
        <v>105.08535045831273</v>
      </c>
      <c r="G25" s="98">
        <f>'УЭР иАПК '!G23</f>
        <v>105.65892749327625</v>
      </c>
      <c r="H25" s="98">
        <f>'УЭР иАПК '!H23</f>
        <v>103.8</v>
      </c>
      <c r="I25" s="98">
        <f>'УЭР иАПК '!I23</f>
        <v>107.8</v>
      </c>
      <c r="J25" s="98">
        <f>'УЭР иАПК '!J23</f>
        <v>103.4</v>
      </c>
      <c r="K25" s="98">
        <f>'УЭР иАПК '!K23</f>
        <v>103.6</v>
      </c>
    </row>
    <row r="26" spans="1:11" s="5" customFormat="1" ht="38.25">
      <c r="A26" s="141" t="s">
        <v>174</v>
      </c>
      <c r="B26" s="175"/>
      <c r="C26" s="176" t="e">
        <f>'УЭР иАПК '!#REF!</f>
        <v>#REF!</v>
      </c>
      <c r="D26" s="176" t="e">
        <f>'УЭР иАПК '!#REF!</f>
        <v>#REF!</v>
      </c>
      <c r="E26" s="177" t="e">
        <f>'УЭР иАПК '!#REF!</f>
        <v>#REF!</v>
      </c>
      <c r="F26" s="177" t="e">
        <f>'УЭР иАПК '!#REF!</f>
        <v>#REF!</v>
      </c>
      <c r="G26" s="177" t="e">
        <f>'УЭР иАПК '!#REF!</f>
        <v>#REF!</v>
      </c>
      <c r="H26" s="177" t="e">
        <f>'УЭР иАПК '!#REF!</f>
        <v>#REF!</v>
      </c>
      <c r="I26" s="177" t="e">
        <f>'УЭР иАПК '!#REF!</f>
        <v>#REF!</v>
      </c>
      <c r="J26" s="177" t="e">
        <f>'УЭР иАПК '!#REF!</f>
        <v>#REF!</v>
      </c>
      <c r="K26" s="177" t="e">
        <f>'УЭР иАПК '!#REF!</f>
        <v>#REF!</v>
      </c>
    </row>
    <row r="27" spans="1:11" s="5" customFormat="1" ht="12.75">
      <c r="A27" s="141" t="e">
        <f>'УЭР иАПК '!#REF!</f>
        <v>#REF!</v>
      </c>
      <c r="B27" s="175" t="e">
        <f>'УЭР иАПК '!#REF!</f>
        <v>#REF!</v>
      </c>
      <c r="C27" s="176" t="e">
        <f>'УЭР иАПК '!#REF!</f>
        <v>#REF!</v>
      </c>
      <c r="D27" s="176" t="e">
        <f>'УЭР иАПК '!#REF!</f>
        <v>#REF!</v>
      </c>
      <c r="E27" s="177" t="e">
        <f>'УЭР иАПК '!#REF!</f>
        <v>#REF!</v>
      </c>
      <c r="F27" s="177" t="e">
        <f>'УЭР иАПК '!#REF!</f>
        <v>#REF!</v>
      </c>
      <c r="G27" s="177" t="e">
        <f>'УЭР иАПК '!#REF!</f>
        <v>#REF!</v>
      </c>
      <c r="H27" s="177" t="e">
        <f>'УЭР иАПК '!#REF!</f>
        <v>#REF!</v>
      </c>
      <c r="I27" s="177" t="e">
        <f>'УЭР иАПК '!#REF!</f>
        <v>#REF!</v>
      </c>
      <c r="J27" s="177" t="e">
        <f>'УЭР иАПК '!#REF!</f>
        <v>#REF!</v>
      </c>
      <c r="K27" s="177" t="e">
        <f>'УЭР иАПК '!#REF!</f>
        <v>#REF!</v>
      </c>
    </row>
    <row r="28" spans="1:11" s="5" customFormat="1" ht="12.75">
      <c r="A28" s="141" t="e">
        <f>'УЭР иАПК '!#REF!</f>
        <v>#REF!</v>
      </c>
      <c r="B28" s="175" t="e">
        <f>'УЭР иАПК '!#REF!</f>
        <v>#REF!</v>
      </c>
      <c r="C28" s="176" t="e">
        <f>'УЭР иАПК '!#REF!</f>
        <v>#REF!</v>
      </c>
      <c r="D28" s="176" t="e">
        <f>'УЭР иАПК '!#REF!</f>
        <v>#REF!</v>
      </c>
      <c r="E28" s="177" t="e">
        <f>'УЭР иАПК '!#REF!</f>
        <v>#REF!</v>
      </c>
      <c r="F28" s="177" t="e">
        <f>'УЭР иАПК '!#REF!</f>
        <v>#REF!</v>
      </c>
      <c r="G28" s="177" t="e">
        <f>'УЭР иАПК '!#REF!</f>
        <v>#REF!</v>
      </c>
      <c r="H28" s="177" t="e">
        <f>'УЭР иАПК '!#REF!</f>
        <v>#REF!</v>
      </c>
      <c r="I28" s="177" t="e">
        <f>'УЭР иАПК '!#REF!</f>
        <v>#REF!</v>
      </c>
      <c r="J28" s="177" t="e">
        <f>'УЭР иАПК '!#REF!</f>
        <v>#REF!</v>
      </c>
      <c r="K28" s="177" t="e">
        <f>'УЭР иАПК '!#REF!</f>
        <v>#REF!</v>
      </c>
    </row>
    <row r="29" spans="1:11" s="5" customFormat="1" ht="12.75">
      <c r="A29" s="141" t="e">
        <f>'УЭР иАПК '!#REF!</f>
        <v>#REF!</v>
      </c>
      <c r="B29" s="175" t="e">
        <f>'УЭР иАПК '!#REF!</f>
        <v>#REF!</v>
      </c>
      <c r="C29" s="176" t="e">
        <f>'УЭР иАПК '!#REF!</f>
        <v>#REF!</v>
      </c>
      <c r="D29" s="176" t="e">
        <f>'УЭР иАПК '!#REF!</f>
        <v>#REF!</v>
      </c>
      <c r="E29" s="177" t="e">
        <f>'УЭР иАПК '!#REF!</f>
        <v>#REF!</v>
      </c>
      <c r="F29" s="177" t="e">
        <f>'УЭР иАПК '!#REF!</f>
        <v>#REF!</v>
      </c>
      <c r="G29" s="177" t="e">
        <f>'УЭР иАПК '!#REF!</f>
        <v>#REF!</v>
      </c>
      <c r="H29" s="177" t="e">
        <f>'УЭР иАПК '!#REF!</f>
        <v>#REF!</v>
      </c>
      <c r="I29" s="177" t="e">
        <f>'УЭР иАПК '!#REF!</f>
        <v>#REF!</v>
      </c>
      <c r="J29" s="177" t="e">
        <f>'УЭР иАПК '!#REF!</f>
        <v>#REF!</v>
      </c>
      <c r="K29" s="177" t="e">
        <f>'УЭР иАПК '!#REF!</f>
        <v>#REF!</v>
      </c>
    </row>
    <row r="30" spans="1:11" s="5" customFormat="1" ht="12.75">
      <c r="A30" s="141" t="e">
        <f>'УЭР иАПК '!#REF!</f>
        <v>#REF!</v>
      </c>
      <c r="B30" s="175" t="e">
        <f>'УЭР иАПК '!#REF!</f>
        <v>#REF!</v>
      </c>
      <c r="C30" s="176" t="e">
        <f>'УЭР иАПК '!#REF!</f>
        <v>#REF!</v>
      </c>
      <c r="D30" s="176" t="e">
        <f>'УЭР иАПК '!#REF!</f>
        <v>#REF!</v>
      </c>
      <c r="E30" s="177" t="e">
        <f>'УЭР иАПК '!#REF!</f>
        <v>#REF!</v>
      </c>
      <c r="F30" s="177" t="e">
        <f>'УЭР иАПК '!#REF!</f>
        <v>#REF!</v>
      </c>
      <c r="G30" s="177" t="e">
        <f>'УЭР иАПК '!#REF!</f>
        <v>#REF!</v>
      </c>
      <c r="H30" s="177" t="e">
        <f>'УЭР иАПК '!#REF!</f>
        <v>#REF!</v>
      </c>
      <c r="I30" s="177" t="e">
        <f>'УЭР иАПК '!#REF!</f>
        <v>#REF!</v>
      </c>
      <c r="J30" s="177" t="e">
        <f>'УЭР иАПК '!#REF!</f>
        <v>#REF!</v>
      </c>
      <c r="K30" s="177" t="e">
        <f>'УЭР иАПК '!#REF!</f>
        <v>#REF!</v>
      </c>
    </row>
    <row r="31" spans="1:11" s="5" customFormat="1" ht="12.75">
      <c r="A31" s="141" t="e">
        <f>'УЭР иАПК '!#REF!</f>
        <v>#REF!</v>
      </c>
      <c r="B31" s="175" t="e">
        <f>'УЭР иАПК '!#REF!</f>
        <v>#REF!</v>
      </c>
      <c r="C31" s="176" t="e">
        <f>'УЭР иАПК '!#REF!</f>
        <v>#REF!</v>
      </c>
      <c r="D31" s="176" t="e">
        <f>'УЭР иАПК '!#REF!</f>
        <v>#REF!</v>
      </c>
      <c r="E31" s="177" t="e">
        <f>'УЭР иАПК '!#REF!</f>
        <v>#REF!</v>
      </c>
      <c r="F31" s="177" t="e">
        <f>'УЭР иАПК '!#REF!</f>
        <v>#REF!</v>
      </c>
      <c r="G31" s="177" t="e">
        <f>'УЭР иАПК '!#REF!</f>
        <v>#REF!</v>
      </c>
      <c r="H31" s="177" t="e">
        <f>'УЭР иАПК '!#REF!</f>
        <v>#REF!</v>
      </c>
      <c r="I31" s="177" t="e">
        <f>'УЭР иАПК '!#REF!</f>
        <v>#REF!</v>
      </c>
      <c r="J31" s="177" t="e">
        <f>'УЭР иАПК '!#REF!</f>
        <v>#REF!</v>
      </c>
      <c r="K31" s="177" t="e">
        <f>'УЭР иАПК '!#REF!</f>
        <v>#REF!</v>
      </c>
    </row>
    <row r="32" spans="1:11" s="45" customFormat="1" ht="12.75">
      <c r="A32" s="260" t="s">
        <v>86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</row>
    <row r="33" spans="1:11" s="5" customFormat="1" ht="43.5" customHeight="1">
      <c r="A33" s="157" t="s">
        <v>226</v>
      </c>
      <c r="B33" s="87"/>
      <c r="C33" s="178"/>
      <c r="D33" s="178"/>
      <c r="E33" s="178"/>
      <c r="F33" s="178"/>
      <c r="G33" s="178"/>
      <c r="H33" s="178"/>
      <c r="I33" s="178"/>
      <c r="J33" s="178"/>
      <c r="K33" s="178"/>
    </row>
    <row r="34" spans="1:11" s="5" customFormat="1" ht="31.5" customHeight="1">
      <c r="A34" s="111" t="s">
        <v>55</v>
      </c>
      <c r="B34" s="34" t="s">
        <v>56</v>
      </c>
      <c r="C34" s="179">
        <f>'УЭР иАПК '!C26</f>
        <v>0.74</v>
      </c>
      <c r="D34" s="179">
        <f>'УЭР иАПК '!D26</f>
        <v>0.47</v>
      </c>
      <c r="E34" s="179">
        <f>'УЭР иАПК '!E26</f>
        <v>0.78</v>
      </c>
      <c r="F34" s="179">
        <f>'УЭР иАПК '!F26</f>
        <v>0.78</v>
      </c>
      <c r="G34" s="179">
        <f>'УЭР иАПК '!G26</f>
        <v>0.78</v>
      </c>
      <c r="H34" s="179">
        <f>'УЭР иАПК '!H26</f>
        <v>0.78</v>
      </c>
      <c r="I34" s="179">
        <f>'УЭР иАПК '!I26</f>
        <v>0.78</v>
      </c>
      <c r="J34" s="179">
        <f>'УЭР иАПК '!J26</f>
        <v>0.78</v>
      </c>
      <c r="K34" s="179">
        <f>'УЭР иАПК '!K26</f>
        <v>0.78</v>
      </c>
    </row>
    <row r="35" spans="1:11" s="5" customFormat="1" ht="51">
      <c r="A35" s="111" t="s">
        <v>214</v>
      </c>
      <c r="B35" s="112" t="s">
        <v>16</v>
      </c>
      <c r="C35" s="178">
        <f>'УЭР иАПК '!C27</f>
        <v>71.9</v>
      </c>
      <c r="D35" s="152">
        <f>'УЭР иАПК '!D27</f>
        <v>63.51351351351351</v>
      </c>
      <c r="E35" s="152">
        <f>'УЭР иАПК '!E27</f>
        <v>165.95744680851067</v>
      </c>
      <c r="F35" s="152">
        <f>'УЭР иАПК '!F27</f>
        <v>100</v>
      </c>
      <c r="G35" s="152">
        <f>'УЭР иАПК '!G27</f>
        <v>100</v>
      </c>
      <c r="H35" s="152">
        <f>'УЭР иАПК '!H27</f>
        <v>100</v>
      </c>
      <c r="I35" s="152">
        <f>'УЭР иАПК '!I27</f>
        <v>100</v>
      </c>
      <c r="J35" s="152">
        <f>'УЭР иАПК '!J27</f>
        <v>100</v>
      </c>
      <c r="K35" s="152">
        <f>'УЭР иАПК '!K27</f>
        <v>100</v>
      </c>
    </row>
    <row r="36" spans="1:11" s="5" customFormat="1" ht="12.75">
      <c r="A36" s="113" t="s">
        <v>57</v>
      </c>
      <c r="B36" s="34" t="s">
        <v>56</v>
      </c>
      <c r="C36" s="179">
        <f>'УЭР иАПК '!C28</f>
        <v>1.48</v>
      </c>
      <c r="D36" s="179">
        <f>'УЭР иАПК '!D28</f>
        <v>0.78</v>
      </c>
      <c r="E36" s="179">
        <f>'УЭР иАПК '!E28</f>
        <v>0.82</v>
      </c>
      <c r="F36" s="179">
        <f>'УЭР иАПК '!F28</f>
        <v>0.82</v>
      </c>
      <c r="G36" s="179">
        <f>'УЭР иАПК '!G28</f>
        <v>0.83</v>
      </c>
      <c r="H36" s="179">
        <f>'УЭР иАПК '!H28</f>
        <v>0.82</v>
      </c>
      <c r="I36" s="179">
        <f>'УЭР иАПК '!I28</f>
        <v>0.84</v>
      </c>
      <c r="J36" s="179">
        <f>'УЭР иАПК '!J28</f>
        <v>0.83</v>
      </c>
      <c r="K36" s="179">
        <f>'УЭР иАПК '!K28</f>
        <v>0.86</v>
      </c>
    </row>
    <row r="37" spans="1:11" s="5" customFormat="1" ht="51">
      <c r="A37" s="111" t="s">
        <v>215</v>
      </c>
      <c r="B37" s="112" t="s">
        <v>16</v>
      </c>
      <c r="C37" s="180">
        <f>'УЭР иАПК '!C29</f>
        <v>64.7</v>
      </c>
      <c r="D37" s="152">
        <f>'УЭР иАПК '!D29</f>
        <v>52.70270270270271</v>
      </c>
      <c r="E37" s="152">
        <f>'УЭР иАПК '!E29</f>
        <v>105.12820512820511</v>
      </c>
      <c r="F37" s="152">
        <f>'УЭР иАПК '!F29</f>
        <v>100</v>
      </c>
      <c r="G37" s="152">
        <f>'УЭР иАПК '!G29</f>
        <v>101.21951219512195</v>
      </c>
      <c r="H37" s="152">
        <f>'УЭР иАПК '!H29</f>
        <v>100</v>
      </c>
      <c r="I37" s="152">
        <f>'УЭР иАПК '!I29</f>
        <v>101.20481927710843</v>
      </c>
      <c r="J37" s="152">
        <f>'УЭР иАПК '!J29</f>
        <v>101.21951219512195</v>
      </c>
      <c r="K37" s="152">
        <f>'УЭР иАПК '!K29</f>
        <v>102.38095238095238</v>
      </c>
    </row>
    <row r="38" spans="1:11" s="5" customFormat="1" ht="12.75">
      <c r="A38" s="113" t="s">
        <v>58</v>
      </c>
      <c r="B38" s="34" t="s">
        <v>56</v>
      </c>
      <c r="C38" s="179">
        <f>'УЭР иАПК '!C30</f>
        <v>0.3</v>
      </c>
      <c r="D38" s="179">
        <f>'УЭР иАПК '!D30</f>
        <v>0.3</v>
      </c>
      <c r="E38" s="179">
        <f>'УЭР иАПК '!E30</f>
        <v>0.3</v>
      </c>
      <c r="F38" s="179">
        <f>'УЭР иАПК '!F30</f>
        <v>0.3</v>
      </c>
      <c r="G38" s="179">
        <f>'УЭР иАПК '!G30</f>
        <v>0.3</v>
      </c>
      <c r="H38" s="179">
        <f>'УЭР иАПК '!H30</f>
        <v>0.3</v>
      </c>
      <c r="I38" s="179">
        <f>'УЭР иАПК '!I30</f>
        <v>0.3</v>
      </c>
      <c r="J38" s="179">
        <f>'УЭР иАПК '!J30</f>
        <v>0.31</v>
      </c>
      <c r="K38" s="179">
        <f>'УЭР иАПК '!K30</f>
        <v>0.31</v>
      </c>
    </row>
    <row r="39" spans="1:11" s="5" customFormat="1" ht="51">
      <c r="A39" s="111" t="s">
        <v>216</v>
      </c>
      <c r="B39" s="112" t="s">
        <v>16</v>
      </c>
      <c r="C39" s="180">
        <f>'УЭР иАПК '!C31</f>
        <v>22.6</v>
      </c>
      <c r="D39" s="152">
        <f>'УЭР иАПК '!D31</f>
        <v>100</v>
      </c>
      <c r="E39" s="152">
        <f>'УЭР иАПК '!E31</f>
        <v>100</v>
      </c>
      <c r="F39" s="152">
        <f>'УЭР иАПК '!F31</f>
        <v>100</v>
      </c>
      <c r="G39" s="152">
        <f>'УЭР иАПК '!G31</f>
        <v>100</v>
      </c>
      <c r="H39" s="152">
        <f>'УЭР иАПК '!H31</f>
        <v>100</v>
      </c>
      <c r="I39" s="152">
        <f>'УЭР иАПК '!I31</f>
        <v>100</v>
      </c>
      <c r="J39" s="152">
        <f>'УЭР иАПК '!J31</f>
        <v>103.33333333333334</v>
      </c>
      <c r="K39" s="152">
        <f>'УЭР иАПК '!K31</f>
        <v>103.33333333333334</v>
      </c>
    </row>
    <row r="40" spans="1:11" s="5" customFormat="1" ht="12.75">
      <c r="A40" s="113" t="s">
        <v>59</v>
      </c>
      <c r="B40" s="34" t="s">
        <v>56</v>
      </c>
      <c r="C40" s="179">
        <f>'УЭР иАПК '!C32</f>
        <v>21.3</v>
      </c>
      <c r="D40" s="179">
        <f>'УЭР иАПК '!D32</f>
        <v>20.76</v>
      </c>
      <c r="E40" s="179">
        <f>'УЭР иАПК '!E32</f>
        <v>22.76</v>
      </c>
      <c r="F40" s="179">
        <f>'УЭР иАПК '!F32</f>
        <v>22.76</v>
      </c>
      <c r="G40" s="179">
        <f>'УЭР иАПК '!G32</f>
        <v>23.12</v>
      </c>
      <c r="H40" s="179">
        <f>'УЭР иАПК '!H32</f>
        <v>23.03</v>
      </c>
      <c r="I40" s="179">
        <f>'УЭР иАПК '!I32</f>
        <v>23.68</v>
      </c>
      <c r="J40" s="179">
        <f>'УЭР иАПК '!J32</f>
        <v>23.09</v>
      </c>
      <c r="K40" s="179">
        <f>'УЭР иАПК '!K32</f>
        <v>23.86</v>
      </c>
    </row>
    <row r="41" spans="1:11" s="5" customFormat="1" ht="51">
      <c r="A41" s="111" t="s">
        <v>217</v>
      </c>
      <c r="B41" s="112" t="s">
        <v>16</v>
      </c>
      <c r="C41" s="180">
        <f>'УЭР иАПК '!C33</f>
        <v>113.4</v>
      </c>
      <c r="D41" s="152">
        <f>'УЭР иАПК '!D33</f>
        <v>97.46478873239437</v>
      </c>
      <c r="E41" s="152">
        <f>'УЭР иАПК '!E33</f>
        <v>109.63391136801542</v>
      </c>
      <c r="F41" s="152">
        <f>'УЭР иАПК '!F33</f>
        <v>100</v>
      </c>
      <c r="G41" s="152">
        <f>'УЭР иАПК '!G33</f>
        <v>101.58172231985941</v>
      </c>
      <c r="H41" s="152">
        <f>'УЭР иАПК '!H33</f>
        <v>101.18629173989456</v>
      </c>
      <c r="I41" s="152">
        <f>'УЭР иАПК '!I33</f>
        <v>102.42214532871972</v>
      </c>
      <c r="J41" s="152">
        <f>'УЭР иАПК '!J33</f>
        <v>100.26052974381241</v>
      </c>
      <c r="K41" s="152">
        <f>'УЭР иАПК '!K33</f>
        <v>100.76013513513513</v>
      </c>
    </row>
    <row r="42" spans="1:11" s="5" customFormat="1" ht="12.75">
      <c r="A42" s="113" t="s">
        <v>60</v>
      </c>
      <c r="B42" s="34" t="s">
        <v>56</v>
      </c>
      <c r="C42" s="179">
        <f>'УЭР иАПК '!C34</f>
        <v>5.25</v>
      </c>
      <c r="D42" s="179">
        <f>'УЭР иАПК '!D34</f>
        <v>5.28</v>
      </c>
      <c r="E42" s="179">
        <f>'УЭР иАПК '!E34</f>
        <v>5.36</v>
      </c>
      <c r="F42" s="179">
        <f>'УЭР иАПК '!F34</f>
        <v>5.36</v>
      </c>
      <c r="G42" s="179">
        <f>'УЭР иАПК '!G34</f>
        <v>5.39</v>
      </c>
      <c r="H42" s="179">
        <f>'УЭР иАПК '!H34</f>
        <v>5.39</v>
      </c>
      <c r="I42" s="179">
        <f>'УЭР иАПК '!I34</f>
        <v>5.55</v>
      </c>
      <c r="J42" s="179">
        <f>'УЭР иАПК '!J34</f>
        <v>5.58</v>
      </c>
      <c r="K42" s="179">
        <f>'УЭР иАПК '!K34</f>
        <v>5.79</v>
      </c>
    </row>
    <row r="43" spans="1:11" s="5" customFormat="1" ht="51">
      <c r="A43" s="111" t="s">
        <v>218</v>
      </c>
      <c r="B43" s="112" t="s">
        <v>16</v>
      </c>
      <c r="C43" s="180">
        <f>'УЭР иАПК '!C35</f>
        <v>100.3</v>
      </c>
      <c r="D43" s="152">
        <f>'УЭР иАПК '!D35</f>
        <v>100.57142857142858</v>
      </c>
      <c r="E43" s="152">
        <f>'УЭР иАПК '!E35</f>
        <v>101.51515151515152</v>
      </c>
      <c r="F43" s="152">
        <f>'УЭР иАПК '!F35</f>
        <v>100</v>
      </c>
      <c r="G43" s="152">
        <f>'УЭР иАПК '!G35</f>
        <v>100.5597014925373</v>
      </c>
      <c r="H43" s="152">
        <f>'УЭР иАПК '!H35</f>
        <v>100.5597014925373</v>
      </c>
      <c r="I43" s="152">
        <f>'УЭР иАПК '!I35</f>
        <v>102.96846011131726</v>
      </c>
      <c r="J43" s="152">
        <f>'УЭР иАПК '!J35</f>
        <v>103.52504638218925</v>
      </c>
      <c r="K43" s="152">
        <f>'УЭР иАПК '!K35</f>
        <v>104.32432432432432</v>
      </c>
    </row>
    <row r="44" spans="1:11" s="5" customFormat="1" ht="12.75">
      <c r="A44" s="113" t="s">
        <v>61</v>
      </c>
      <c r="B44" s="34" t="s">
        <v>62</v>
      </c>
      <c r="C44" s="179">
        <f>'УЭР иАПК '!C36</f>
        <v>16.28</v>
      </c>
      <c r="D44" s="179">
        <f>'УЭР иАПК '!D36</f>
        <v>16.84</v>
      </c>
      <c r="E44" s="179">
        <f>'УЭР иАПК '!E36</f>
        <v>17.37</v>
      </c>
      <c r="F44" s="179">
        <f>'УЭР иАПК '!F36</f>
        <v>17.48</v>
      </c>
      <c r="G44" s="179">
        <f>'УЭР иАПК '!G36</f>
        <v>17.49</v>
      </c>
      <c r="H44" s="179">
        <f>'УЭР иАПК '!H36</f>
        <v>17.58</v>
      </c>
      <c r="I44" s="179">
        <f>'УЭР иАПК '!I36</f>
        <v>17.86</v>
      </c>
      <c r="J44" s="179">
        <f>'УЭР иАПК '!J36</f>
        <v>17.58</v>
      </c>
      <c r="K44" s="179">
        <f>'УЭР иАПК '!K36</f>
        <v>18.13</v>
      </c>
    </row>
    <row r="45" spans="1:11" s="5" customFormat="1" ht="51">
      <c r="A45" s="111" t="s">
        <v>219</v>
      </c>
      <c r="B45" s="112" t="s">
        <v>16</v>
      </c>
      <c r="C45" s="180">
        <f>'УЭР иАПК '!C37</f>
        <v>92.3</v>
      </c>
      <c r="D45" s="152">
        <f>'УЭР иАПК '!D37</f>
        <v>103.43980343980344</v>
      </c>
      <c r="E45" s="152">
        <f>'УЭР иАПК '!E37</f>
        <v>103.14726840855108</v>
      </c>
      <c r="F45" s="152">
        <f>'УЭР иАПК '!F37</f>
        <v>100.63327576280945</v>
      </c>
      <c r="G45" s="152">
        <f>'УЭР иАПК '!G37</f>
        <v>100.6908462867012</v>
      </c>
      <c r="H45" s="152">
        <f>'УЭР иАПК '!H37</f>
        <v>100.57208237986268</v>
      </c>
      <c r="I45" s="152">
        <f>'УЭР иАПК '!I37</f>
        <v>102.11549456832476</v>
      </c>
      <c r="J45" s="152">
        <f>'УЭР иАПК '!J37</f>
        <v>100</v>
      </c>
      <c r="K45" s="152">
        <f>'УЭР иАПК '!K37</f>
        <v>101.51175811870101</v>
      </c>
    </row>
    <row r="46" spans="1:11" s="5" customFormat="1" ht="30.75" customHeight="1">
      <c r="A46" s="145" t="s">
        <v>73</v>
      </c>
      <c r="B46" s="34" t="s">
        <v>74</v>
      </c>
      <c r="C46" s="179">
        <f>'УЭР иАПК '!C38</f>
        <v>0</v>
      </c>
      <c r="D46" s="179">
        <f>'УЭР иАПК '!D38</f>
        <v>0</v>
      </c>
      <c r="E46" s="179">
        <f>'УЭР иАПК '!E38</f>
        <v>0</v>
      </c>
      <c r="F46" s="179">
        <f>'УЭР иАПК '!F38</f>
        <v>0</v>
      </c>
      <c r="G46" s="179">
        <f>'УЭР иАПК '!G38</f>
        <v>0</v>
      </c>
      <c r="H46" s="179">
        <f>'УЭР иАПК '!H38</f>
        <v>0</v>
      </c>
      <c r="I46" s="179">
        <f>'УЭР иАПК '!I38</f>
        <v>0</v>
      </c>
      <c r="J46" s="179">
        <f>'УЭР иАПК '!J38</f>
        <v>0</v>
      </c>
      <c r="K46" s="179">
        <f>'УЭР иАПК '!K38</f>
        <v>0</v>
      </c>
    </row>
    <row r="47" spans="1:11" ht="12.75">
      <c r="A47" s="260" t="s">
        <v>87</v>
      </c>
      <c r="B47" s="260"/>
      <c r="C47" s="260"/>
      <c r="D47" s="260"/>
      <c r="E47" s="260"/>
      <c r="F47" s="260"/>
      <c r="G47" s="260"/>
      <c r="H47" s="260"/>
      <c r="I47" s="260"/>
      <c r="J47" s="260"/>
      <c r="K47" s="260"/>
    </row>
    <row r="48" spans="1:22" ht="45" customHeight="1">
      <c r="A48" s="127" t="s">
        <v>160</v>
      </c>
      <c r="B48" s="34" t="s">
        <v>75</v>
      </c>
      <c r="C48" s="123">
        <f>'У по вопросам жизнеобес'!C15</f>
        <v>0</v>
      </c>
      <c r="D48" s="123">
        <f>'У по вопросам жизнеобес'!D15</f>
        <v>46.9</v>
      </c>
      <c r="E48" s="123">
        <f>'У по вопросам жизнеобес'!E15</f>
        <v>46.9</v>
      </c>
      <c r="F48" s="123">
        <f>'У по вопросам жизнеобес'!F15</f>
        <v>46.9</v>
      </c>
      <c r="G48" s="123">
        <f>'У по вопросам жизнеобес'!G15</f>
        <v>46.9</v>
      </c>
      <c r="H48" s="123">
        <f>'У по вопросам жизнеобес'!H15</f>
        <v>46.9</v>
      </c>
      <c r="I48" s="123">
        <f>'У по вопросам жизнеобес'!I15</f>
        <v>46.9</v>
      </c>
      <c r="J48" s="123">
        <f>'У по вопросам жизнеобес'!J15</f>
        <v>50.1</v>
      </c>
      <c r="K48" s="123">
        <f>'У по вопросам жизнеобес'!K15</f>
        <v>50.9</v>
      </c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</row>
    <row r="49" spans="1:22" ht="53.25" customHeight="1">
      <c r="A49" s="127" t="s">
        <v>155</v>
      </c>
      <c r="B49" s="34" t="s">
        <v>75</v>
      </c>
      <c r="C49" s="124">
        <f>'У по вопросам жизнеобес'!C16</f>
        <v>0</v>
      </c>
      <c r="D49" s="124">
        <f>'У по вопросам жизнеобес'!D16</f>
        <v>0</v>
      </c>
      <c r="E49" s="124">
        <f>'У по вопросам жизнеобес'!E16</f>
        <v>0</v>
      </c>
      <c r="F49" s="124">
        <f>'У по вопросам жизнеобес'!F16</f>
        <v>0</v>
      </c>
      <c r="G49" s="124">
        <f>'У по вопросам жизнеобес'!G16</f>
        <v>0</v>
      </c>
      <c r="H49" s="126">
        <f>'У по вопросам жизнеобес'!H16</f>
        <v>0</v>
      </c>
      <c r="I49" s="126">
        <f>'У по вопросам жизнеобес'!I16</f>
        <v>0</v>
      </c>
      <c r="J49" s="126">
        <f>'У по вопросам жизнеобес'!J16</f>
        <v>3.2</v>
      </c>
      <c r="K49" s="126">
        <f>'У по вопросам жизнеобес'!K16</f>
        <v>4</v>
      </c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</row>
    <row r="50" spans="1:21" ht="90.75" customHeight="1">
      <c r="A50" s="127" t="s">
        <v>76</v>
      </c>
      <c r="B50" s="125" t="s">
        <v>74</v>
      </c>
      <c r="C50" s="132">
        <f>'У по вопросам жизнеобес'!C17</f>
        <v>0</v>
      </c>
      <c r="D50" s="132">
        <f>'У по вопросам жизнеобес'!D17</f>
        <v>60.97560975609756</v>
      </c>
      <c r="E50" s="132">
        <f>'У по вопросам жизнеобес'!E17</f>
        <v>60.97560975609756</v>
      </c>
      <c r="F50" s="132">
        <f>'У по вопросам жизнеобес'!F17</f>
        <v>60.97560975609756</v>
      </c>
      <c r="G50" s="132">
        <f>'У по вопросам жизнеобес'!G17</f>
        <v>65.1567944250871</v>
      </c>
      <c r="H50" s="132">
        <f>'У по вопросам жизнеобес'!H17</f>
        <v>70.38327526132404</v>
      </c>
      <c r="I50" s="132">
        <f>'У по вопросам жизнеобес'!I17</f>
        <v>70.38327526132404</v>
      </c>
      <c r="J50" s="132">
        <f>'У по вопросам жизнеобес'!J17</f>
        <v>68.47054941428807</v>
      </c>
      <c r="K50" s="132">
        <f>'У по вопросам жизнеобес'!K17</f>
        <v>68.24104234527687</v>
      </c>
      <c r="L50" s="91"/>
      <c r="M50" s="88"/>
      <c r="N50" s="88"/>
      <c r="O50" s="88"/>
      <c r="P50" s="88"/>
      <c r="Q50" s="88"/>
      <c r="R50" s="88"/>
      <c r="S50" s="88"/>
      <c r="T50" s="88"/>
      <c r="U50" s="88"/>
    </row>
    <row r="51" spans="1:21" ht="63.75">
      <c r="A51" s="129" t="s">
        <v>161</v>
      </c>
      <c r="B51" s="130" t="s">
        <v>75</v>
      </c>
      <c r="C51" s="132">
        <f>'У по вопросам жизнеобес'!C18</f>
        <v>0</v>
      </c>
      <c r="D51" s="132">
        <f>'У по вопросам жизнеобес'!D18</f>
        <v>35</v>
      </c>
      <c r="E51" s="132">
        <f>'У по вопросам жизнеобес'!E18</f>
        <v>35</v>
      </c>
      <c r="F51" s="132">
        <f>'У по вопросам жизнеобес'!F18</f>
        <v>35</v>
      </c>
      <c r="G51" s="132">
        <f>'У по вопросам жизнеобес'!G18</f>
        <v>37.4</v>
      </c>
      <c r="H51" s="132">
        <f>'У по вопросам жизнеобес'!H18</f>
        <v>40.4</v>
      </c>
      <c r="I51" s="132">
        <f>'У по вопросам жизнеобес'!I18</f>
        <v>40.4</v>
      </c>
      <c r="J51" s="132">
        <f>'У по вопросам жизнеобес'!J18</f>
        <v>41.5</v>
      </c>
      <c r="K51" s="132">
        <f>'У по вопросам жизнеобес'!K18</f>
        <v>41.9</v>
      </c>
      <c r="L51" s="88"/>
      <c r="M51" s="88"/>
      <c r="N51" s="88"/>
      <c r="O51" s="88"/>
      <c r="P51" s="88"/>
      <c r="Q51" s="88"/>
      <c r="R51" s="88"/>
      <c r="S51" s="88"/>
      <c r="T51" s="88"/>
      <c r="U51" s="88"/>
    </row>
    <row r="52" spans="1:21" ht="38.25">
      <c r="A52" s="129" t="s">
        <v>162</v>
      </c>
      <c r="B52" s="130" t="s">
        <v>75</v>
      </c>
      <c r="C52" s="132">
        <f>'У по вопросам жизнеобес'!C19</f>
        <v>57.4</v>
      </c>
      <c r="D52" s="132">
        <f>'У по вопросам жизнеобес'!D19</f>
        <v>57.4</v>
      </c>
      <c r="E52" s="132">
        <f>'У по вопросам жизнеобес'!E19</f>
        <v>57.4</v>
      </c>
      <c r="F52" s="132">
        <f>'У по вопросам жизнеобес'!F19</f>
        <v>57.4</v>
      </c>
      <c r="G52" s="132">
        <f>'У по вопросам жизнеобес'!G19</f>
        <v>57.4</v>
      </c>
      <c r="H52" s="132">
        <f>'У по вопросам жизнеобес'!H19</f>
        <v>57.4</v>
      </c>
      <c r="I52" s="132">
        <f>'У по вопросам жизнеобес'!I19</f>
        <v>57.4</v>
      </c>
      <c r="J52" s="132">
        <f>'У по вопросам жизнеобес'!J19</f>
        <v>60.61</v>
      </c>
      <c r="K52" s="132">
        <f>'У по вопросам жизнеобес'!K19</f>
        <v>61.4</v>
      </c>
      <c r="L52" s="88"/>
      <c r="M52" s="88"/>
      <c r="N52" s="88"/>
      <c r="O52" s="88"/>
      <c r="P52" s="88"/>
      <c r="Q52" s="88"/>
      <c r="R52" s="88"/>
      <c r="S52" s="88"/>
      <c r="T52" s="88"/>
      <c r="U52" s="88"/>
    </row>
    <row r="53" spans="1:21" ht="63.75">
      <c r="A53" s="127" t="s">
        <v>77</v>
      </c>
      <c r="B53" s="131"/>
      <c r="C53" s="132">
        <f>'У по вопросам жизнеобес'!C20</f>
        <v>0</v>
      </c>
      <c r="D53" s="132">
        <f>'У по вопросам жизнеобес'!D20</f>
        <v>0</v>
      </c>
      <c r="E53" s="132">
        <f>'У по вопросам жизнеобес'!E20</f>
        <v>0</v>
      </c>
      <c r="F53" s="132">
        <f>'У по вопросам жизнеобес'!F20</f>
        <v>0</v>
      </c>
      <c r="G53" s="132">
        <f>'У по вопросам жизнеобес'!G20</f>
        <v>0</v>
      </c>
      <c r="H53" s="132">
        <f>'У по вопросам жизнеобес'!H20</f>
        <v>0</v>
      </c>
      <c r="I53" s="132">
        <f>'У по вопросам жизнеобес'!I20</f>
        <v>0</v>
      </c>
      <c r="J53" s="132">
        <f>'У по вопросам жизнеобес'!J20</f>
        <v>0</v>
      </c>
      <c r="K53" s="132">
        <f>'У по вопросам жизнеобес'!K20</f>
        <v>0</v>
      </c>
      <c r="L53" s="88"/>
      <c r="M53" s="88"/>
      <c r="N53" s="88"/>
      <c r="O53" s="88"/>
      <c r="P53" s="88"/>
      <c r="Q53" s="88"/>
      <c r="R53" s="88"/>
      <c r="S53" s="88"/>
      <c r="T53" s="88"/>
      <c r="U53" s="88"/>
    </row>
    <row r="54" spans="1:21" ht="12.75">
      <c r="A54" s="127" t="s">
        <v>78</v>
      </c>
      <c r="B54" s="125" t="s">
        <v>74</v>
      </c>
      <c r="C54" s="132">
        <f>'У по вопросам жизнеобес'!C21</f>
        <v>0</v>
      </c>
      <c r="D54" s="132">
        <f>'У по вопросам жизнеобес'!D21</f>
        <v>0</v>
      </c>
      <c r="E54" s="132">
        <f>'У по вопросам жизнеобес'!E21</f>
        <v>0</v>
      </c>
      <c r="F54" s="132">
        <f>'У по вопросам жизнеобес'!F21</f>
        <v>80</v>
      </c>
      <c r="G54" s="132">
        <f>'У по вопросам жизнеобес'!G21</f>
        <v>111.1111111111111</v>
      </c>
      <c r="H54" s="132">
        <f>'У по вопросам жизнеобес'!H21</f>
        <v>55.00000000000001</v>
      </c>
      <c r="I54" s="132">
        <f>'У по вопросам жизнеобес'!I21</f>
        <v>100</v>
      </c>
      <c r="J54" s="132">
        <f>'У по вопросам жизнеобес'!J21</f>
        <v>40</v>
      </c>
      <c r="K54" s="132">
        <f>'У по вопросам жизнеобес'!K21</f>
        <v>61.92307692307693</v>
      </c>
      <c r="L54" s="91"/>
      <c r="M54" s="91"/>
      <c r="N54" s="88"/>
      <c r="O54" s="88"/>
      <c r="P54" s="88"/>
      <c r="Q54" s="88"/>
      <c r="R54" s="88"/>
      <c r="S54" s="88"/>
      <c r="T54" s="88"/>
      <c r="U54" s="88"/>
    </row>
    <row r="55" spans="1:21" ht="76.5">
      <c r="A55" s="129" t="s">
        <v>163</v>
      </c>
      <c r="B55" s="125" t="s">
        <v>75</v>
      </c>
      <c r="C55" s="132">
        <f>'У по вопросам жизнеобес'!C22</f>
        <v>0</v>
      </c>
      <c r="D55" s="132">
        <f>'У по вопросам жизнеобес'!D22</f>
        <v>0</v>
      </c>
      <c r="E55" s="132">
        <f>'У по вопросам жизнеобес'!E22</f>
        <v>0</v>
      </c>
      <c r="F55" s="132">
        <f>'У по вопросам жизнеобес'!F22</f>
        <v>2.4</v>
      </c>
      <c r="G55" s="132">
        <f>'У по вопросам жизнеобес'!G22</f>
        <v>3</v>
      </c>
      <c r="H55" s="132">
        <f>'У по вопросам жизнеобес'!H22</f>
        <v>1.1</v>
      </c>
      <c r="I55" s="132">
        <f>'У по вопросам жизнеобес'!I22</f>
        <v>1.5</v>
      </c>
      <c r="J55" s="132">
        <f>'У по вопросам жизнеобес'!J22</f>
        <v>1.2</v>
      </c>
      <c r="K55" s="132">
        <f>'У по вопросам жизнеобес'!K22</f>
        <v>1.61</v>
      </c>
      <c r="L55" s="88"/>
      <c r="M55" s="88"/>
      <c r="N55" s="88"/>
      <c r="O55" s="88"/>
      <c r="P55" s="88"/>
      <c r="Q55" s="88"/>
      <c r="R55" s="88"/>
      <c r="S55" s="88"/>
      <c r="T55" s="88"/>
      <c r="U55" s="88"/>
    </row>
    <row r="56" spans="1:21" ht="63.75">
      <c r="A56" s="129" t="s">
        <v>164</v>
      </c>
      <c r="B56" s="125" t="s">
        <v>75</v>
      </c>
      <c r="C56" s="132">
        <f>'У по вопросам жизнеобес'!C23</f>
        <v>0</v>
      </c>
      <c r="D56" s="132">
        <f>'У по вопросам жизнеобес'!D23</f>
        <v>0</v>
      </c>
      <c r="E56" s="132">
        <f>'У по вопросам жизнеобес'!E23</f>
        <v>2</v>
      </c>
      <c r="F56" s="132">
        <f>'У по вопросам жизнеобес'!F23</f>
        <v>3</v>
      </c>
      <c r="G56" s="132">
        <f>'У по вопросам жизнеобес'!G23</f>
        <v>2.7</v>
      </c>
      <c r="H56" s="132">
        <f>'У по вопросам жизнеобес'!H23</f>
        <v>2</v>
      </c>
      <c r="I56" s="132">
        <f>'У по вопросам жизнеобес'!I23</f>
        <v>1.5</v>
      </c>
      <c r="J56" s="132">
        <f>'У по вопросам жизнеобес'!J23</f>
        <v>3</v>
      </c>
      <c r="K56" s="132">
        <f>'У по вопросам жизнеобес'!K23</f>
        <v>2.6</v>
      </c>
      <c r="L56" s="88"/>
      <c r="M56" s="88"/>
      <c r="N56" s="88"/>
      <c r="O56" s="88"/>
      <c r="P56" s="88"/>
      <c r="Q56" s="88"/>
      <c r="R56" s="88"/>
      <c r="S56" s="88"/>
      <c r="T56" s="88"/>
      <c r="U56" s="88"/>
    </row>
    <row r="57" spans="1:21" ht="12.75">
      <c r="A57" s="127" t="s">
        <v>79</v>
      </c>
      <c r="B57" s="125" t="s">
        <v>74</v>
      </c>
      <c r="C57" s="132">
        <f>'У по вопросам жизнеобес'!C24</f>
        <v>0</v>
      </c>
      <c r="D57" s="132">
        <f>'У по вопросам жизнеобес'!D24</f>
        <v>0</v>
      </c>
      <c r="E57" s="132">
        <f>'У по вопросам жизнеобес'!E24</f>
        <v>32.77777777777778</v>
      </c>
      <c r="F57" s="132">
        <f>'У по вопросам жизнеобес'!F24</f>
        <v>0</v>
      </c>
      <c r="G57" s="132">
        <f>'У по вопросам жизнеобес'!G24</f>
        <v>0</v>
      </c>
      <c r="H57" s="132">
        <f>'У по вопросам жизнеобес'!H24</f>
        <v>22.666666666666664</v>
      </c>
      <c r="I57" s="132">
        <f>'У по вопросам жизнеобес'!I24</f>
        <v>27.97202797202797</v>
      </c>
      <c r="J57" s="132">
        <f>'У по вопросам жизнеобес'!J24</f>
        <v>12.666666666666664</v>
      </c>
      <c r="K57" s="132">
        <f>'У по вопросам жизнеобес'!K24</f>
        <v>14.685314685314685</v>
      </c>
      <c r="L57" s="88"/>
      <c r="M57" s="88"/>
      <c r="N57" s="88"/>
      <c r="O57" s="88"/>
      <c r="P57" s="88"/>
      <c r="Q57" s="88"/>
      <c r="R57" s="88"/>
      <c r="S57" s="88"/>
      <c r="T57" s="88"/>
      <c r="U57" s="88"/>
    </row>
    <row r="58" spans="1:11" ht="76.5">
      <c r="A58" s="129" t="s">
        <v>165</v>
      </c>
      <c r="B58" s="125" t="s">
        <v>75</v>
      </c>
      <c r="C58" s="150">
        <f>'У по вопросам жизнеобес'!C25</f>
        <v>0</v>
      </c>
      <c r="D58" s="150">
        <f>'У по вопросам жизнеобес'!D25</f>
        <v>0</v>
      </c>
      <c r="E58" s="150">
        <f>'У по вопросам жизнеобес'!E25</f>
        <v>3.54</v>
      </c>
      <c r="F58" s="150">
        <f>'У по вопросам жизнеобес'!F25</f>
        <v>0</v>
      </c>
      <c r="G58" s="150">
        <f>'У по вопросам жизнеобес'!G25</f>
        <v>0</v>
      </c>
      <c r="H58" s="150">
        <f>'У по вопросам жизнеобес'!H25</f>
        <v>3.4</v>
      </c>
      <c r="I58" s="150">
        <f>'У по вопросам жизнеобес'!I25</f>
        <v>4</v>
      </c>
      <c r="J58" s="150">
        <f>'У по вопросам жизнеобес'!J25</f>
        <v>1.9</v>
      </c>
      <c r="K58" s="150">
        <f>'У по вопросам жизнеобес'!K25</f>
        <v>2.1</v>
      </c>
    </row>
    <row r="59" spans="1:11" ht="63.75">
      <c r="A59" s="129" t="s">
        <v>166</v>
      </c>
      <c r="B59" s="125" t="s">
        <v>75</v>
      </c>
      <c r="C59" s="150">
        <f>'У по вопросам жизнеобес'!C26</f>
        <v>0</v>
      </c>
      <c r="D59" s="150">
        <f>'У по вопросам жизнеобес'!D26</f>
        <v>0</v>
      </c>
      <c r="E59" s="150">
        <f>'У по вопросам жизнеобес'!E26</f>
        <v>10.8</v>
      </c>
      <c r="F59" s="150">
        <f>'У по вопросам жизнеобес'!F26</f>
        <v>12</v>
      </c>
      <c r="G59" s="150">
        <f>'У по вопросам жизнеобес'!G26</f>
        <v>11.8</v>
      </c>
      <c r="H59" s="150">
        <f>'У по вопросам жизнеобес'!H26</f>
        <v>15</v>
      </c>
      <c r="I59" s="150">
        <f>'У по вопросам жизнеобес'!I26</f>
        <v>14.3</v>
      </c>
      <c r="J59" s="150">
        <f>'У по вопросам жизнеобес'!J26</f>
        <v>15</v>
      </c>
      <c r="K59" s="150">
        <f>'У по вопросам жизнеобес'!K26</f>
        <v>14.3</v>
      </c>
    </row>
    <row r="60" spans="1:21" ht="51">
      <c r="A60" s="127" t="s">
        <v>80</v>
      </c>
      <c r="B60" s="125" t="s">
        <v>18</v>
      </c>
      <c r="C60" s="151">
        <f>'У по вопросам жизнеобес'!C27</f>
        <v>15</v>
      </c>
      <c r="D60" s="151">
        <f>'У по вопросам жизнеобес'!D27</f>
        <v>15</v>
      </c>
      <c r="E60" s="151">
        <f>'У по вопросам жизнеобес'!E27</f>
        <v>15</v>
      </c>
      <c r="F60" s="151">
        <f>'У по вопросам жизнеобес'!F27</f>
        <v>15</v>
      </c>
      <c r="G60" s="151">
        <f>'У по вопросам жизнеобес'!G27</f>
        <v>15</v>
      </c>
      <c r="H60" s="151">
        <f>'У по вопросам жизнеобес'!H27</f>
        <v>15</v>
      </c>
      <c r="I60" s="151">
        <f>'У по вопросам жизнеобес'!I27</f>
        <v>13</v>
      </c>
      <c r="J60" s="151">
        <f>'У по вопросам жизнеобес'!J27</f>
        <v>11</v>
      </c>
      <c r="K60" s="151">
        <f>'У по вопросам жизнеобес'!K27</f>
        <v>10</v>
      </c>
      <c r="L60" s="88"/>
      <c r="M60" s="88"/>
      <c r="N60" s="88"/>
      <c r="O60" s="88"/>
      <c r="P60" s="88"/>
      <c r="Q60" s="88"/>
      <c r="R60" s="88"/>
      <c r="S60" s="88"/>
      <c r="T60" s="88"/>
      <c r="U60" s="88"/>
    </row>
    <row r="61" spans="1:11" s="13" customFormat="1" ht="12.75">
      <c r="A61" s="261" t="s">
        <v>83</v>
      </c>
      <c r="B61" s="261"/>
      <c r="C61" s="261"/>
      <c r="D61" s="261"/>
      <c r="E61" s="261"/>
      <c r="F61" s="261"/>
      <c r="G61" s="261"/>
      <c r="H61" s="261"/>
      <c r="I61" s="261"/>
      <c r="J61" s="261"/>
      <c r="K61" s="261"/>
    </row>
    <row r="62" spans="1:11" s="13" customFormat="1" ht="38.25">
      <c r="A62" s="111" t="s">
        <v>157</v>
      </c>
      <c r="B62" s="112" t="s">
        <v>18</v>
      </c>
      <c r="C62" s="199">
        <f>'УЭР иАПК '!C57</f>
        <v>3</v>
      </c>
      <c r="D62" s="199">
        <f>'УЭР иАПК '!D57</f>
        <v>3.6708473539308657</v>
      </c>
      <c r="E62" s="199">
        <f>'УЭР иАПК '!E57</f>
        <v>3.5384615384615383</v>
      </c>
      <c r="F62" s="199">
        <f>'УЭР иАПК '!F57</f>
        <v>3.692307692307692</v>
      </c>
      <c r="G62" s="199">
        <f>'УЭР иАПК '!G57</f>
        <v>3.8461538461538463</v>
      </c>
      <c r="H62" s="199">
        <f>'УЭР иАПК '!H57</f>
        <v>3.8461538461538463</v>
      </c>
      <c r="I62" s="199">
        <f>'УЭР иАПК '!I57</f>
        <v>4</v>
      </c>
      <c r="J62" s="199">
        <f>'УЭР иАПК '!J57</f>
        <v>4</v>
      </c>
      <c r="K62" s="199">
        <f>'УЭР иАПК '!K57</f>
        <v>4.153846153846154</v>
      </c>
    </row>
    <row r="63" spans="1:11" s="13" customFormat="1" ht="38.25">
      <c r="A63" s="141" t="s">
        <v>156</v>
      </c>
      <c r="B63" s="112" t="s">
        <v>18</v>
      </c>
      <c r="C63" s="199">
        <f>'УЭР иАПК '!C58</f>
        <v>20</v>
      </c>
      <c r="D63" s="199">
        <f>'УЭР иАПК '!D58</f>
        <v>24</v>
      </c>
      <c r="E63" s="199">
        <f>'УЭР иАПК '!E58</f>
        <v>23</v>
      </c>
      <c r="F63" s="199">
        <f>'УЭР иАПК '!F58</f>
        <v>24</v>
      </c>
      <c r="G63" s="199">
        <f>'УЭР иАПК '!G58</f>
        <v>25</v>
      </c>
      <c r="H63" s="209">
        <f>'УЭР иАПК '!H58</f>
        <v>25</v>
      </c>
      <c r="I63" s="209">
        <f>'УЭР иАПК '!I58</f>
        <v>26</v>
      </c>
      <c r="J63" s="209">
        <f>'УЭР иАПК '!J58</f>
        <v>26</v>
      </c>
      <c r="K63" s="209">
        <f>'УЭР иАПК '!K58</f>
        <v>27</v>
      </c>
    </row>
    <row r="64" spans="1:11" s="13" customFormat="1" ht="38.25">
      <c r="A64" s="111" t="s">
        <v>81</v>
      </c>
      <c r="B64" s="112" t="s">
        <v>74</v>
      </c>
      <c r="C64" s="124">
        <f>'УЭР иАПК '!C59</f>
        <v>7.79816513761468</v>
      </c>
      <c r="D64" s="124">
        <f>'УЭР иАПК '!D59</f>
        <v>0.7575364499558969</v>
      </c>
      <c r="E64" s="124">
        <f>'УЭР иАПК '!E59</f>
        <v>0.758448983355618</v>
      </c>
      <c r="F64" s="124">
        <f>'УЭР иАПК '!F59</f>
        <v>0.7704812167368117</v>
      </c>
      <c r="G64" s="124">
        <f>'УЭР иАПК '!G59</f>
        <v>0.7725093233883856</v>
      </c>
      <c r="H64" s="150">
        <f>'УЭР иАПК '!H59</f>
        <v>0.7687921093205483</v>
      </c>
      <c r="I64" s="150">
        <f>'УЭР иАПК '!I59</f>
        <v>0.7663687467141183</v>
      </c>
      <c r="J64" s="150">
        <f>'УЭР иАПК '!J59</f>
        <v>0.7706452346025907</v>
      </c>
      <c r="K64" s="150">
        <f>'УЭР иАПК '!K59</f>
        <v>0.7680012475147168</v>
      </c>
    </row>
    <row r="65" spans="1:11" s="13" customFormat="1" ht="38.25">
      <c r="A65" s="141" t="s">
        <v>129</v>
      </c>
      <c r="B65" s="112" t="s">
        <v>24</v>
      </c>
      <c r="C65" s="139">
        <f>'УЭР иАПК '!C60</f>
        <v>238</v>
      </c>
      <c r="D65" s="139">
        <f>'УЭР иАПК '!D60</f>
        <v>29.2</v>
      </c>
      <c r="E65" s="139">
        <f>'УЭР иАПК '!E60</f>
        <v>32.9</v>
      </c>
      <c r="F65" s="139">
        <f>'УЭР иАПК '!F60</f>
        <v>34.6</v>
      </c>
      <c r="G65" s="139">
        <f>'УЭР иАПК '!G60</f>
        <v>34.8</v>
      </c>
      <c r="H65" s="98">
        <f>'УЭР иАПК '!H60</f>
        <v>36.4</v>
      </c>
      <c r="I65" s="98">
        <f>'УЭР иАПК '!I60</f>
        <v>37.9</v>
      </c>
      <c r="J65" s="98">
        <f>'УЭР иАПК '!J60</f>
        <v>37.3</v>
      </c>
      <c r="K65" s="98">
        <f>'УЭР иАПК '!K60</f>
        <v>39.4</v>
      </c>
    </row>
    <row r="66" spans="1:11" s="13" customFormat="1" ht="12.75">
      <c r="A66" s="141" t="s">
        <v>130</v>
      </c>
      <c r="B66" s="112" t="s">
        <v>24</v>
      </c>
      <c r="C66" s="139">
        <f>'УЭР иАПК '!C61</f>
        <v>3052</v>
      </c>
      <c r="D66" s="139">
        <f>'УЭР иАПК '!D61</f>
        <v>3854.6</v>
      </c>
      <c r="E66" s="98">
        <f>'УЭР иАПК '!E61</f>
        <v>4337.8</v>
      </c>
      <c r="F66" s="139">
        <f>'УЭР иАПК '!F61</f>
        <v>4490.7</v>
      </c>
      <c r="G66" s="139">
        <f>'УЭР иАПК '!G61</f>
        <v>4504.8</v>
      </c>
      <c r="H66" s="98">
        <f>'УЭР иАПК '!H61</f>
        <v>4734.7</v>
      </c>
      <c r="I66" s="98">
        <f>'УЭР иАПК '!I61</f>
        <v>4945.4</v>
      </c>
      <c r="J66" s="98">
        <f>'УЭР иАПК '!J61</f>
        <v>4840.1</v>
      </c>
      <c r="K66" s="98">
        <f>'УЭР иАПК '!K61</f>
        <v>5130.2</v>
      </c>
    </row>
    <row r="67" spans="1:11" s="13" customFormat="1" ht="51">
      <c r="A67" s="111" t="s">
        <v>82</v>
      </c>
      <c r="B67" s="34" t="s">
        <v>24</v>
      </c>
      <c r="C67" s="124">
        <f>'УЭР иАПК '!C62</f>
        <v>0</v>
      </c>
      <c r="D67" s="124">
        <f>'УЭР иАПК '!D62</f>
        <v>0</v>
      </c>
      <c r="E67" s="124">
        <f>'УЭР иАПК '!E62</f>
        <v>0</v>
      </c>
      <c r="F67" s="124">
        <f>'УЭР иАПК '!F62</f>
        <v>0</v>
      </c>
      <c r="G67" s="124">
        <f>'УЭР иАПК '!G62</f>
        <v>0</v>
      </c>
      <c r="H67" s="150">
        <f>'УЭР иАПК '!H62</f>
        <v>0</v>
      </c>
      <c r="I67" s="150">
        <f>'УЭР иАПК '!I62</f>
        <v>0</v>
      </c>
      <c r="J67" s="150">
        <f>'УЭР иАПК '!J62</f>
        <v>0</v>
      </c>
      <c r="K67" s="150">
        <f>'УЭР иАПК '!K62</f>
        <v>0</v>
      </c>
    </row>
    <row r="68" spans="1:11" s="13" customFormat="1" ht="38.25">
      <c r="A68" s="111" t="s">
        <v>173</v>
      </c>
      <c r="B68" s="34" t="s">
        <v>24</v>
      </c>
      <c r="C68" s="98">
        <f>'УЭР иАПК '!C63</f>
        <v>53.4</v>
      </c>
      <c r="D68" s="98">
        <f>'УЭР иАПК '!D63</f>
        <v>60.5</v>
      </c>
      <c r="E68" s="98">
        <f>'УЭР иАПК '!E63</f>
        <v>62.9</v>
      </c>
      <c r="F68" s="98">
        <f>'УЭР иАПК '!F63</f>
        <v>64.3</v>
      </c>
      <c r="G68" s="98">
        <f>'УЭР иАПК '!G63</f>
        <v>65.8</v>
      </c>
      <c r="H68" s="98">
        <f>'УЭР иАПК '!H63</f>
        <v>65.9</v>
      </c>
      <c r="I68" s="98">
        <f>'УЭР иАПК '!I63</f>
        <v>70.1</v>
      </c>
      <c r="J68" s="98">
        <f>'УЭР иАПК '!J63</f>
        <v>69.3</v>
      </c>
      <c r="K68" s="98">
        <f>'УЭР иАПК '!K63</f>
        <v>74</v>
      </c>
    </row>
    <row r="69" spans="1:11" s="13" customFormat="1" ht="51">
      <c r="A69" s="111" t="s">
        <v>224</v>
      </c>
      <c r="B69" s="138" t="s">
        <v>17</v>
      </c>
      <c r="C69" s="98">
        <f>'УЭР иАПК '!C64</f>
        <v>60.5</v>
      </c>
      <c r="D69" s="98">
        <f>'УЭР иАПК '!D64</f>
        <v>113.29588014981273</v>
      </c>
      <c r="E69" s="98">
        <f>'УЭР иАПК '!E64</f>
        <v>103.96694214876032</v>
      </c>
      <c r="F69" s="98">
        <f>'УЭР иАПК '!F64</f>
        <v>102.22575516693165</v>
      </c>
      <c r="G69" s="98">
        <f>'УЭР иАПК '!G64</f>
        <v>104.61049284578696</v>
      </c>
      <c r="H69" s="98">
        <f>'УЭР иАПК '!H64</f>
        <v>102.48833592534994</v>
      </c>
      <c r="I69" s="98">
        <f>'УЭР иАПК '!I64</f>
        <v>106.53495440729483</v>
      </c>
      <c r="J69" s="98">
        <f>'УЭР иАПК '!J64</f>
        <v>105.15933232169954</v>
      </c>
      <c r="K69" s="98">
        <f>'УЭР иАПК '!K64</f>
        <v>105.56348074179745</v>
      </c>
    </row>
    <row r="70" spans="1:11" s="13" customFormat="1" ht="38.25">
      <c r="A70" s="111" t="s">
        <v>179</v>
      </c>
      <c r="B70" s="87" t="s">
        <v>20</v>
      </c>
      <c r="C70" s="98">
        <f>'УЭР иАПК '!C65</f>
        <v>11125</v>
      </c>
      <c r="D70" s="98">
        <f>'УЭР иАПК '!D65</f>
        <v>12604.166666666666</v>
      </c>
      <c r="E70" s="98">
        <f>'УЭР иАПК '!E65</f>
        <v>17472.222222222223</v>
      </c>
      <c r="F70" s="98">
        <f>'УЭР иАПК '!F65</f>
        <v>17861.11111111111</v>
      </c>
      <c r="G70" s="98">
        <f>'УЭР иАПК '!G65</f>
        <v>18277.777777777777</v>
      </c>
      <c r="H70" s="98">
        <f>'УЭР иАПК '!H65</f>
        <v>18305.55555555556</v>
      </c>
      <c r="I70" s="98">
        <f>'УЭР иАПК '!I65</f>
        <v>19472.222222222223</v>
      </c>
      <c r="J70" s="98">
        <f>'УЭР иАПК '!J65</f>
        <v>19250</v>
      </c>
      <c r="K70" s="98">
        <f>'УЭР иАПК '!K65</f>
        <v>20555.55555555556</v>
      </c>
    </row>
    <row r="71" spans="1:11" s="13" customFormat="1" ht="51">
      <c r="A71" s="141" t="s">
        <v>180</v>
      </c>
      <c r="B71" s="138" t="s">
        <v>17</v>
      </c>
      <c r="C71" s="98">
        <f>'УЭР иАПК '!C66</f>
        <v>75.6</v>
      </c>
      <c r="D71" s="98">
        <f>'УЭР иАПК '!D66</f>
        <v>113.29588014981273</v>
      </c>
      <c r="E71" s="98">
        <f>'УЭР иАПК '!E66</f>
        <v>138.62258953168046</v>
      </c>
      <c r="F71" s="98">
        <f>'УЭР иАПК '!F66</f>
        <v>102.22575516693162</v>
      </c>
      <c r="G71" s="98">
        <f>'УЭР иАПК '!G66</f>
        <v>104.61049284578696</v>
      </c>
      <c r="H71" s="98">
        <f>'УЭР иАПК '!H66</f>
        <v>102.48833592534994</v>
      </c>
      <c r="I71" s="98">
        <f>'УЭР иАПК '!I66</f>
        <v>106.53495440729483</v>
      </c>
      <c r="J71" s="98">
        <f>'УЭР иАПК '!J66</f>
        <v>105.15933232169954</v>
      </c>
      <c r="K71" s="98">
        <f>'УЭР иАПК '!K66</f>
        <v>105.56348074179745</v>
      </c>
    </row>
    <row r="72" spans="1:11" s="13" customFormat="1" ht="54" customHeight="1">
      <c r="A72" s="141" t="s">
        <v>96</v>
      </c>
      <c r="B72" s="34" t="s">
        <v>19</v>
      </c>
      <c r="C72" s="209">
        <f>'УЭР иАПК '!C67</f>
        <v>0.4</v>
      </c>
      <c r="D72" s="209">
        <f>'УЭР иАПК '!D67</f>
        <v>0.4</v>
      </c>
      <c r="E72" s="209">
        <f>'УЭР иАПК '!E67</f>
        <v>0.3</v>
      </c>
      <c r="F72" s="209">
        <f>'УЭР иАПК '!F67</f>
        <v>0.3</v>
      </c>
      <c r="G72" s="209">
        <f>'УЭР иАПК '!G67</f>
        <v>0.3</v>
      </c>
      <c r="H72" s="209">
        <f>'УЭР иАПК '!H67</f>
        <v>0.3</v>
      </c>
      <c r="I72" s="209">
        <f>'УЭР иАПК '!I67</f>
        <v>0.3</v>
      </c>
      <c r="J72" s="209">
        <f>'УЭР иАПК '!J67</f>
        <v>0.3</v>
      </c>
      <c r="K72" s="209">
        <f>'УЭР иАПК '!K67</f>
        <v>0.3</v>
      </c>
    </row>
    <row r="73" spans="1:11" s="13" customFormat="1" ht="51">
      <c r="A73" s="141" t="s">
        <v>181</v>
      </c>
      <c r="B73" s="138" t="s">
        <v>17</v>
      </c>
      <c r="C73" s="98">
        <f>'УЭР иАПК '!C68</f>
        <v>80</v>
      </c>
      <c r="D73" s="98">
        <f>'УЭР иАПК '!D68</f>
        <v>100</v>
      </c>
      <c r="E73" s="98">
        <f>'УЭР иАПК '!E68</f>
        <v>74.99999999999999</v>
      </c>
      <c r="F73" s="98">
        <f>'УЭР иАПК '!F68</f>
        <v>100</v>
      </c>
      <c r="G73" s="98">
        <f>'УЭР иАПК '!G68</f>
        <v>100</v>
      </c>
      <c r="H73" s="98">
        <f>'УЭР иАПК '!H68</f>
        <v>100</v>
      </c>
      <c r="I73" s="98">
        <f>'УЭР иАПК '!I68</f>
        <v>100</v>
      </c>
      <c r="J73" s="98">
        <f>'УЭР иАПК '!J68</f>
        <v>100</v>
      </c>
      <c r="K73" s="98">
        <f>'УЭР иАПК '!K68</f>
        <v>100</v>
      </c>
    </row>
    <row r="74" spans="1:11" s="85" customFormat="1" ht="12.75">
      <c r="A74" s="260" t="s">
        <v>88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</row>
    <row r="75" spans="1:11" ht="45.75" customHeight="1">
      <c r="A75" s="127" t="s">
        <v>22</v>
      </c>
      <c r="B75" s="184"/>
      <c r="C75" s="98"/>
      <c r="D75" s="98"/>
      <c r="E75" s="98"/>
      <c r="F75" s="98"/>
      <c r="G75" s="98"/>
      <c r="H75" s="98"/>
      <c r="I75" s="98"/>
      <c r="J75" s="98"/>
      <c r="K75" s="98"/>
    </row>
    <row r="76" spans="1:11" ht="12.75">
      <c r="A76" s="185" t="s">
        <v>23</v>
      </c>
      <c r="B76" s="47" t="s">
        <v>24</v>
      </c>
      <c r="C76" s="139">
        <f>'УЭР иАПК '!C71</f>
        <v>141</v>
      </c>
      <c r="D76" s="148">
        <f>'УЭР иАПК '!D71</f>
        <v>89.7</v>
      </c>
      <c r="E76" s="148">
        <f>'УЭР иАПК '!E71</f>
        <v>81.041259</v>
      </c>
      <c r="F76" s="148">
        <f>'УЭР иАПК '!F71</f>
        <v>33.4</v>
      </c>
      <c r="G76" s="148">
        <f>'УЭР иАПК '!G71</f>
        <v>33.4</v>
      </c>
      <c r="H76" s="148">
        <f>'УЭР иАПК '!H71</f>
        <v>36.1156872</v>
      </c>
      <c r="I76" s="148">
        <f>'УЭР иАПК '!I71</f>
        <v>37.3027566</v>
      </c>
      <c r="J76" s="148">
        <f>'УЭР иАПК '!J71</f>
        <v>40.108456998396</v>
      </c>
      <c r="K76" s="148">
        <f>'УЭР иАПК '!K71</f>
        <v>41.306685282417604</v>
      </c>
    </row>
    <row r="77" spans="1:11" ht="38.25">
      <c r="A77" s="113" t="s">
        <v>25</v>
      </c>
      <c r="B77" s="110" t="s">
        <v>17</v>
      </c>
      <c r="C77" s="139">
        <f>'УЭР иАПК '!C72</f>
        <v>114.5</v>
      </c>
      <c r="D77" s="139">
        <f>'УЭР иАПК '!D72</f>
        <v>60.6</v>
      </c>
      <c r="E77" s="139">
        <f>'УЭР иАПК '!E72</f>
        <v>83.5</v>
      </c>
      <c r="F77" s="139">
        <f>'УЭР иАПК '!F72</f>
        <v>38.3</v>
      </c>
      <c r="G77" s="139">
        <f>'УЭР иАПК '!G72</f>
        <v>38.3</v>
      </c>
      <c r="H77" s="139">
        <f>'УЭР иАПК '!H72</f>
        <v>100.4</v>
      </c>
      <c r="I77" s="139">
        <f>'УЭР иАПК '!I72</f>
        <v>103.7</v>
      </c>
      <c r="J77" s="139">
        <f>'УЭР иАПК '!J72</f>
        <v>103.5</v>
      </c>
      <c r="K77" s="139">
        <f>'УЭР иАПК '!K72</f>
        <v>103.2</v>
      </c>
    </row>
    <row r="78" spans="1:11" s="16" customFormat="1" ht="38.25">
      <c r="A78" s="114" t="s">
        <v>127</v>
      </c>
      <c r="B78" s="110" t="s">
        <v>17</v>
      </c>
      <c r="C78" s="148">
        <f>'УЭР иАПК '!C73</f>
        <v>107.7</v>
      </c>
      <c r="D78" s="148">
        <f>'УЭР иАПК '!D73</f>
        <v>104.9</v>
      </c>
      <c r="E78" s="148">
        <f>'УЭР иАПК '!E73</f>
        <v>108.2</v>
      </c>
      <c r="F78" s="148">
        <f>'УЭР иАПК '!F73</f>
        <v>107.8</v>
      </c>
      <c r="G78" s="148">
        <f>'УЭР иАПК '!G73</f>
        <v>107.8</v>
      </c>
      <c r="H78" s="148">
        <f>'УЭР иАПК '!H73</f>
        <v>107.7</v>
      </c>
      <c r="I78" s="148">
        <f>'УЭР иАПК '!I73</f>
        <v>107.7</v>
      </c>
      <c r="J78" s="148">
        <f>'УЭР иАПК '!J73</f>
        <v>107.3</v>
      </c>
      <c r="K78" s="148">
        <f>'УЭР иАПК '!K73</f>
        <v>107.3</v>
      </c>
    </row>
    <row r="79" spans="1:11" s="16" customFormat="1" ht="76.5">
      <c r="A79" s="127" t="s">
        <v>90</v>
      </c>
      <c r="B79" s="184"/>
      <c r="C79" s="148">
        <f>'УЭР иАПК '!C74</f>
        <v>0</v>
      </c>
      <c r="D79" s="148">
        <f>'УЭР иАПК '!D74</f>
        <v>0</v>
      </c>
      <c r="E79" s="148">
        <f>'УЭР иАПК '!E74</f>
        <v>0</v>
      </c>
      <c r="F79" s="148">
        <f>'УЭР иАПК '!F74</f>
        <v>0</v>
      </c>
      <c r="G79" s="148">
        <f>'УЭР иАПК '!G74</f>
        <v>0</v>
      </c>
      <c r="H79" s="148">
        <f>'УЭР иАПК '!H74</f>
        <v>0</v>
      </c>
      <c r="I79" s="148">
        <f>'УЭР иАПК '!I74</f>
        <v>0</v>
      </c>
      <c r="J79" s="148">
        <f>'УЭР иАПК '!J74</f>
        <v>0</v>
      </c>
      <c r="K79" s="148">
        <f>'УЭР иАПК '!K74</f>
        <v>0</v>
      </c>
    </row>
    <row r="80" spans="1:11" s="16" customFormat="1" ht="12.75">
      <c r="A80" s="185" t="s">
        <v>23</v>
      </c>
      <c r="B80" s="47" t="s">
        <v>24</v>
      </c>
      <c r="C80" s="148">
        <f>'УЭР иАПК '!C75</f>
        <v>100.3</v>
      </c>
      <c r="D80" s="147">
        <f>'УЭР иАПК '!D75</f>
        <v>49.450908999999996</v>
      </c>
      <c r="E80" s="147">
        <f>'УЭР иАПК '!E75</f>
        <v>44.67741275422999</v>
      </c>
      <c r="F80" s="147">
        <f>'УЭР иАПК '!F75</f>
        <v>33.376439907698526</v>
      </c>
      <c r="G80" s="147">
        <f>'УЭР иАПК '!G75</f>
        <v>33.376439907698526</v>
      </c>
      <c r="H80" s="147">
        <f>'УЭР иАПК '!H75</f>
        <v>36.09021148371368</v>
      </c>
      <c r="I80" s="147">
        <f>'УЭР иАПК '!I75</f>
        <v>37.276443534473195</v>
      </c>
      <c r="J80" s="147">
        <f>'УЭР иАПК '!J75</f>
        <v>40.08016481429564</v>
      </c>
      <c r="K80" s="147">
        <f>'УЭР иАПК '!K75</f>
        <v>41.35754312551439</v>
      </c>
    </row>
    <row r="81" spans="1:11" s="16" customFormat="1" ht="38.25">
      <c r="A81" s="113" t="s">
        <v>25</v>
      </c>
      <c r="B81" s="110" t="s">
        <v>17</v>
      </c>
      <c r="C81" s="148">
        <f>'УЭР иАПК '!C76</f>
        <v>0</v>
      </c>
      <c r="D81" s="148">
        <f>'УЭР иАПК '!D76</f>
        <v>47</v>
      </c>
      <c r="E81" s="148">
        <f>'УЭР иАПК '!E76</f>
        <v>83.5</v>
      </c>
      <c r="F81" s="148">
        <f>'УЭР иАПК '!F76</f>
        <v>69.3</v>
      </c>
      <c r="G81" s="148">
        <f>'УЭР иАПК '!G76</f>
        <v>69.3</v>
      </c>
      <c r="H81" s="148">
        <f>'УЭР иАПК '!H76</f>
        <v>100.4</v>
      </c>
      <c r="I81" s="148">
        <f>'УЭР иАПК '!I76</f>
        <v>103.7</v>
      </c>
      <c r="J81" s="148">
        <f>'УЭР иАПК '!J76</f>
        <v>103.5</v>
      </c>
      <c r="K81" s="148">
        <f>'УЭР иАПК '!K76</f>
        <v>103.4</v>
      </c>
    </row>
    <row r="82" spans="1:11" s="16" customFormat="1" ht="38.25">
      <c r="A82" s="114" t="s">
        <v>127</v>
      </c>
      <c r="B82" s="110" t="s">
        <v>17</v>
      </c>
      <c r="C82" s="148">
        <f>'УЭР иАПК '!C77</f>
        <v>107.7</v>
      </c>
      <c r="D82" s="148">
        <f>'УЭР иАПК '!D77</f>
        <v>104.9</v>
      </c>
      <c r="E82" s="148">
        <f>'УЭР иАПК '!E77</f>
        <v>108.2</v>
      </c>
      <c r="F82" s="148">
        <f>'УЭР иАПК '!F77</f>
        <v>107.8</v>
      </c>
      <c r="G82" s="148">
        <f>'УЭР иАПК '!G77</f>
        <v>107.8</v>
      </c>
      <c r="H82" s="148">
        <f>'УЭР иАПК '!H77</f>
        <v>107.7</v>
      </c>
      <c r="I82" s="148">
        <f>'УЭР иАПК '!I77</f>
        <v>107.7</v>
      </c>
      <c r="J82" s="148">
        <f>'УЭР иАПК '!J77</f>
        <v>107.3</v>
      </c>
      <c r="K82" s="148">
        <f>'УЭР иАПК '!K77</f>
        <v>107.3</v>
      </c>
    </row>
    <row r="83" spans="1:256" s="16" customFormat="1" ht="70.5" customHeight="1">
      <c r="A83" s="135" t="s">
        <v>176</v>
      </c>
      <c r="B83" s="262" t="s">
        <v>24</v>
      </c>
      <c r="C83" s="263">
        <f>'УЭР иАПК '!C78</f>
        <v>0</v>
      </c>
      <c r="D83" s="263">
        <f>'УЭР иАПК '!D78</f>
        <v>0</v>
      </c>
      <c r="E83" s="263">
        <f>'УЭР иАПК '!E78</f>
        <v>2.5</v>
      </c>
      <c r="F83" s="263">
        <f>'УЭР иАПК '!F78</f>
        <v>3.2</v>
      </c>
      <c r="G83" s="263">
        <f>'УЭР иАПК '!G78</f>
        <v>3.2</v>
      </c>
      <c r="H83" s="263">
        <f>'УЭР иАПК '!H78</f>
        <v>3.2</v>
      </c>
      <c r="I83" s="263">
        <f>'УЭР иАПК '!I78</f>
        <v>3.2</v>
      </c>
      <c r="J83" s="263">
        <f>'УЭР иАПК '!J78</f>
        <v>3.2</v>
      </c>
      <c r="K83" s="263">
        <f>'УЭР иАПК '!K78</f>
        <v>3.2</v>
      </c>
      <c r="L83" s="264"/>
      <c r="M83" s="264"/>
      <c r="N83" s="264"/>
      <c r="O83" s="264"/>
      <c r="P83" s="264"/>
      <c r="Q83" s="264"/>
      <c r="R83" s="264"/>
      <c r="S83" s="264"/>
      <c r="T83" s="264"/>
      <c r="U83" s="264"/>
      <c r="V83" s="264"/>
      <c r="W83" s="264"/>
      <c r="X83" s="264"/>
      <c r="Y83" s="264"/>
      <c r="Z83" s="264"/>
      <c r="AA83" s="264"/>
      <c r="AB83" s="264"/>
      <c r="AC83" s="264"/>
      <c r="AD83" s="264"/>
      <c r="AE83" s="264"/>
      <c r="AF83" s="264"/>
      <c r="AG83" s="264"/>
      <c r="AH83" s="264"/>
      <c r="AI83" s="264"/>
      <c r="AJ83" s="264"/>
      <c r="AK83" s="264"/>
      <c r="AL83" s="264"/>
      <c r="AM83" s="264"/>
      <c r="AN83" s="264"/>
      <c r="AO83" s="264"/>
      <c r="AP83" s="264"/>
      <c r="AQ83" s="264"/>
      <c r="AR83" s="264"/>
      <c r="AS83" s="264"/>
      <c r="AT83" s="264"/>
      <c r="AU83" s="264"/>
      <c r="AV83" s="264"/>
      <c r="AW83" s="264"/>
      <c r="AX83" s="264"/>
      <c r="AY83" s="264"/>
      <c r="AZ83" s="264"/>
      <c r="BA83" s="264"/>
      <c r="BB83" s="264"/>
      <c r="BC83" s="264"/>
      <c r="BD83" s="264"/>
      <c r="BE83" s="264"/>
      <c r="BF83" s="264"/>
      <c r="BG83" s="264"/>
      <c r="BH83" s="264"/>
      <c r="BI83" s="264"/>
      <c r="BJ83" s="264"/>
      <c r="BK83" s="264"/>
      <c r="BL83" s="264"/>
      <c r="BM83" s="264"/>
      <c r="BN83" s="264"/>
      <c r="BO83" s="264"/>
      <c r="BP83" s="264"/>
      <c r="BQ83" s="264"/>
      <c r="BR83" s="264"/>
      <c r="BS83" s="264"/>
      <c r="BT83" s="264"/>
      <c r="BU83" s="264"/>
      <c r="BV83" s="264"/>
      <c r="BW83" s="264"/>
      <c r="BX83" s="264"/>
      <c r="BY83" s="264"/>
      <c r="BZ83" s="264"/>
      <c r="CA83" s="264"/>
      <c r="CB83" s="264"/>
      <c r="CC83" s="264"/>
      <c r="CD83" s="264"/>
      <c r="CE83" s="264"/>
      <c r="CF83" s="264"/>
      <c r="CG83" s="264"/>
      <c r="CH83" s="264"/>
      <c r="CI83" s="264"/>
      <c r="CJ83" s="264"/>
      <c r="CK83" s="264"/>
      <c r="CL83" s="264"/>
      <c r="CM83" s="264"/>
      <c r="CN83" s="264"/>
      <c r="CO83" s="264"/>
      <c r="CP83" s="264"/>
      <c r="CQ83" s="264"/>
      <c r="CR83" s="264"/>
      <c r="CS83" s="264"/>
      <c r="CT83" s="264"/>
      <c r="CU83" s="264"/>
      <c r="CV83" s="264"/>
      <c r="CW83" s="264"/>
      <c r="CX83" s="264"/>
      <c r="CY83" s="264"/>
      <c r="CZ83" s="264"/>
      <c r="DA83" s="264"/>
      <c r="DB83" s="264"/>
      <c r="DC83" s="264"/>
      <c r="DD83" s="264"/>
      <c r="DE83" s="264"/>
      <c r="DF83" s="264"/>
      <c r="DG83" s="264"/>
      <c r="DH83" s="264"/>
      <c r="DI83" s="264"/>
      <c r="DJ83" s="264"/>
      <c r="DK83" s="264"/>
      <c r="DL83" s="264"/>
      <c r="DM83" s="264"/>
      <c r="DN83" s="264"/>
      <c r="DO83" s="264"/>
      <c r="DP83" s="264"/>
      <c r="DQ83" s="264"/>
      <c r="DR83" s="264"/>
      <c r="DS83" s="264"/>
      <c r="DT83" s="264"/>
      <c r="DU83" s="264"/>
      <c r="DV83" s="264"/>
      <c r="DW83" s="264"/>
      <c r="DX83" s="264"/>
      <c r="DY83" s="264"/>
      <c r="DZ83" s="264"/>
      <c r="EA83" s="264"/>
      <c r="EB83" s="264"/>
      <c r="EC83" s="264"/>
      <c r="ED83" s="264"/>
      <c r="EE83" s="264"/>
      <c r="EF83" s="264"/>
      <c r="EG83" s="264"/>
      <c r="EH83" s="264"/>
      <c r="EI83" s="264"/>
      <c r="EJ83" s="264"/>
      <c r="EK83" s="264"/>
      <c r="EL83" s="264"/>
      <c r="EM83" s="264"/>
      <c r="EN83" s="264"/>
      <c r="EO83" s="264"/>
      <c r="EP83" s="264"/>
      <c r="EQ83" s="264"/>
      <c r="ER83" s="264"/>
      <c r="ES83" s="264"/>
      <c r="ET83" s="264"/>
      <c r="EU83" s="264"/>
      <c r="EV83" s="264"/>
      <c r="EW83" s="264"/>
      <c r="EX83" s="264"/>
      <c r="EY83" s="264"/>
      <c r="EZ83" s="264"/>
      <c r="FA83" s="264"/>
      <c r="FB83" s="264"/>
      <c r="FC83" s="264"/>
      <c r="FD83" s="264"/>
      <c r="FE83" s="264"/>
      <c r="FF83" s="264"/>
      <c r="FG83" s="264"/>
      <c r="FH83" s="264"/>
      <c r="FI83" s="264"/>
      <c r="FJ83" s="264"/>
      <c r="FK83" s="264"/>
      <c r="FL83" s="264"/>
      <c r="FM83" s="264"/>
      <c r="FN83" s="264"/>
      <c r="FO83" s="264"/>
      <c r="FP83" s="264"/>
      <c r="FQ83" s="264"/>
      <c r="FR83" s="264"/>
      <c r="FS83" s="264"/>
      <c r="FT83" s="264"/>
      <c r="FU83" s="264"/>
      <c r="FV83" s="264"/>
      <c r="FW83" s="264"/>
      <c r="FX83" s="264"/>
      <c r="FY83" s="264"/>
      <c r="FZ83" s="264"/>
      <c r="GA83" s="264"/>
      <c r="GB83" s="264"/>
      <c r="GC83" s="264"/>
      <c r="GD83" s="264"/>
      <c r="GE83" s="264"/>
      <c r="GF83" s="264"/>
      <c r="GG83" s="264"/>
      <c r="GH83" s="264"/>
      <c r="GI83" s="264"/>
      <c r="GJ83" s="264"/>
      <c r="GK83" s="264"/>
      <c r="GL83" s="264"/>
      <c r="GM83" s="264"/>
      <c r="GN83" s="264"/>
      <c r="GO83" s="264"/>
      <c r="GP83" s="264"/>
      <c r="GQ83" s="264"/>
      <c r="GR83" s="264"/>
      <c r="GS83" s="264"/>
      <c r="GT83" s="264"/>
      <c r="GU83" s="264"/>
      <c r="GV83" s="264"/>
      <c r="GW83" s="264"/>
      <c r="GX83" s="264"/>
      <c r="GY83" s="264"/>
      <c r="GZ83" s="264"/>
      <c r="HA83" s="264"/>
      <c r="HB83" s="264"/>
      <c r="HC83" s="264"/>
      <c r="HD83" s="264"/>
      <c r="HE83" s="264"/>
      <c r="HF83" s="264"/>
      <c r="HG83" s="264"/>
      <c r="HH83" s="264"/>
      <c r="HI83" s="264"/>
      <c r="HJ83" s="264"/>
      <c r="HK83" s="264"/>
      <c r="HL83" s="264"/>
      <c r="HM83" s="264"/>
      <c r="HN83" s="264"/>
      <c r="HO83" s="264"/>
      <c r="HP83" s="264"/>
      <c r="HQ83" s="264"/>
      <c r="HR83" s="264"/>
      <c r="HS83" s="264"/>
      <c r="HT83" s="264"/>
      <c r="HU83" s="264"/>
      <c r="HV83" s="264"/>
      <c r="HW83" s="264"/>
      <c r="HX83" s="264"/>
      <c r="HY83" s="264"/>
      <c r="HZ83" s="264"/>
      <c r="IA83" s="264"/>
      <c r="IB83" s="264"/>
      <c r="IC83" s="264"/>
      <c r="ID83" s="264"/>
      <c r="IE83" s="264"/>
      <c r="IF83" s="264"/>
      <c r="IG83" s="264"/>
      <c r="IH83" s="264"/>
      <c r="II83" s="264"/>
      <c r="IJ83" s="264"/>
      <c r="IK83" s="264"/>
      <c r="IL83" s="264"/>
      <c r="IM83" s="264"/>
      <c r="IN83" s="264"/>
      <c r="IO83" s="264"/>
      <c r="IP83" s="264"/>
      <c r="IQ83" s="264"/>
      <c r="IR83" s="264"/>
      <c r="IS83" s="264"/>
      <c r="IT83" s="264"/>
      <c r="IU83" s="264"/>
      <c r="IV83" s="264"/>
    </row>
    <row r="84" spans="1:256" s="16" customFormat="1" ht="12" customHeight="1">
      <c r="A84" s="186" t="s">
        <v>175</v>
      </c>
      <c r="B84" s="262"/>
      <c r="C84" s="263"/>
      <c r="D84" s="263"/>
      <c r="E84" s="263"/>
      <c r="F84" s="263"/>
      <c r="G84" s="263"/>
      <c r="H84" s="263"/>
      <c r="I84" s="263"/>
      <c r="J84" s="263"/>
      <c r="K84" s="263"/>
      <c r="L84" s="264"/>
      <c r="M84" s="264"/>
      <c r="N84" s="264"/>
      <c r="O84" s="264"/>
      <c r="P84" s="264"/>
      <c r="Q84" s="264"/>
      <c r="R84" s="264"/>
      <c r="S84" s="264"/>
      <c r="T84" s="264"/>
      <c r="U84" s="264"/>
      <c r="V84" s="264"/>
      <c r="W84" s="264"/>
      <c r="X84" s="264"/>
      <c r="Y84" s="264"/>
      <c r="Z84" s="264"/>
      <c r="AA84" s="264"/>
      <c r="AB84" s="264"/>
      <c r="AC84" s="264"/>
      <c r="AD84" s="264"/>
      <c r="AE84" s="264"/>
      <c r="AF84" s="264"/>
      <c r="AG84" s="264"/>
      <c r="AH84" s="264"/>
      <c r="AI84" s="264"/>
      <c r="AJ84" s="264"/>
      <c r="AK84" s="264"/>
      <c r="AL84" s="264"/>
      <c r="AM84" s="264"/>
      <c r="AN84" s="264"/>
      <c r="AO84" s="264"/>
      <c r="AP84" s="264"/>
      <c r="AQ84" s="264"/>
      <c r="AR84" s="264"/>
      <c r="AS84" s="264"/>
      <c r="AT84" s="264"/>
      <c r="AU84" s="264"/>
      <c r="AV84" s="264"/>
      <c r="AW84" s="264"/>
      <c r="AX84" s="264"/>
      <c r="AY84" s="264"/>
      <c r="AZ84" s="264"/>
      <c r="BA84" s="264"/>
      <c r="BB84" s="264"/>
      <c r="BC84" s="264"/>
      <c r="BD84" s="264"/>
      <c r="BE84" s="264"/>
      <c r="BF84" s="264"/>
      <c r="BG84" s="264"/>
      <c r="BH84" s="264"/>
      <c r="BI84" s="264"/>
      <c r="BJ84" s="264"/>
      <c r="BK84" s="264"/>
      <c r="BL84" s="264"/>
      <c r="BM84" s="264"/>
      <c r="BN84" s="264"/>
      <c r="BO84" s="264"/>
      <c r="BP84" s="264"/>
      <c r="BQ84" s="264"/>
      <c r="BR84" s="264"/>
      <c r="BS84" s="264"/>
      <c r="BT84" s="264"/>
      <c r="BU84" s="264"/>
      <c r="BV84" s="264"/>
      <c r="BW84" s="264"/>
      <c r="BX84" s="264"/>
      <c r="BY84" s="264"/>
      <c r="BZ84" s="264"/>
      <c r="CA84" s="264"/>
      <c r="CB84" s="264"/>
      <c r="CC84" s="264"/>
      <c r="CD84" s="264"/>
      <c r="CE84" s="264"/>
      <c r="CF84" s="264"/>
      <c r="CG84" s="264"/>
      <c r="CH84" s="264"/>
      <c r="CI84" s="264"/>
      <c r="CJ84" s="264"/>
      <c r="CK84" s="264"/>
      <c r="CL84" s="264"/>
      <c r="CM84" s="264"/>
      <c r="CN84" s="264"/>
      <c r="CO84" s="264"/>
      <c r="CP84" s="264"/>
      <c r="CQ84" s="264"/>
      <c r="CR84" s="264"/>
      <c r="CS84" s="264"/>
      <c r="CT84" s="264"/>
      <c r="CU84" s="264"/>
      <c r="CV84" s="264"/>
      <c r="CW84" s="264"/>
      <c r="CX84" s="264"/>
      <c r="CY84" s="264"/>
      <c r="CZ84" s="264"/>
      <c r="DA84" s="264"/>
      <c r="DB84" s="264"/>
      <c r="DC84" s="264"/>
      <c r="DD84" s="264"/>
      <c r="DE84" s="264"/>
      <c r="DF84" s="264"/>
      <c r="DG84" s="264"/>
      <c r="DH84" s="264"/>
      <c r="DI84" s="264"/>
      <c r="DJ84" s="264"/>
      <c r="DK84" s="264"/>
      <c r="DL84" s="264"/>
      <c r="DM84" s="264"/>
      <c r="DN84" s="264"/>
      <c r="DO84" s="264"/>
      <c r="DP84" s="264"/>
      <c r="DQ84" s="264"/>
      <c r="DR84" s="264"/>
      <c r="DS84" s="264"/>
      <c r="DT84" s="264"/>
      <c r="DU84" s="264"/>
      <c r="DV84" s="264"/>
      <c r="DW84" s="264"/>
      <c r="DX84" s="264"/>
      <c r="DY84" s="264"/>
      <c r="DZ84" s="264"/>
      <c r="EA84" s="264"/>
      <c r="EB84" s="264"/>
      <c r="EC84" s="264"/>
      <c r="ED84" s="264"/>
      <c r="EE84" s="264"/>
      <c r="EF84" s="264"/>
      <c r="EG84" s="264"/>
      <c r="EH84" s="264"/>
      <c r="EI84" s="264"/>
      <c r="EJ84" s="264"/>
      <c r="EK84" s="264"/>
      <c r="EL84" s="264"/>
      <c r="EM84" s="264"/>
      <c r="EN84" s="264"/>
      <c r="EO84" s="264"/>
      <c r="EP84" s="264"/>
      <c r="EQ84" s="264"/>
      <c r="ER84" s="264"/>
      <c r="ES84" s="264"/>
      <c r="ET84" s="264"/>
      <c r="EU84" s="264"/>
      <c r="EV84" s="264"/>
      <c r="EW84" s="264"/>
      <c r="EX84" s="264"/>
      <c r="EY84" s="264"/>
      <c r="EZ84" s="264"/>
      <c r="FA84" s="264"/>
      <c r="FB84" s="264"/>
      <c r="FC84" s="264"/>
      <c r="FD84" s="264"/>
      <c r="FE84" s="264"/>
      <c r="FF84" s="264"/>
      <c r="FG84" s="264"/>
      <c r="FH84" s="264"/>
      <c r="FI84" s="264"/>
      <c r="FJ84" s="264"/>
      <c r="FK84" s="264"/>
      <c r="FL84" s="264"/>
      <c r="FM84" s="264"/>
      <c r="FN84" s="264"/>
      <c r="FO84" s="264"/>
      <c r="FP84" s="264"/>
      <c r="FQ84" s="264"/>
      <c r="FR84" s="264"/>
      <c r="FS84" s="264"/>
      <c r="FT84" s="264"/>
      <c r="FU84" s="264"/>
      <c r="FV84" s="264"/>
      <c r="FW84" s="264"/>
      <c r="FX84" s="264"/>
      <c r="FY84" s="264"/>
      <c r="FZ84" s="264"/>
      <c r="GA84" s="264"/>
      <c r="GB84" s="264"/>
      <c r="GC84" s="264"/>
      <c r="GD84" s="264"/>
      <c r="GE84" s="264"/>
      <c r="GF84" s="264"/>
      <c r="GG84" s="264"/>
      <c r="GH84" s="264"/>
      <c r="GI84" s="264"/>
      <c r="GJ84" s="264"/>
      <c r="GK84" s="264"/>
      <c r="GL84" s="264"/>
      <c r="GM84" s="264"/>
      <c r="GN84" s="264"/>
      <c r="GO84" s="264"/>
      <c r="GP84" s="264"/>
      <c r="GQ84" s="264"/>
      <c r="GR84" s="264"/>
      <c r="GS84" s="264"/>
      <c r="GT84" s="264"/>
      <c r="GU84" s="264"/>
      <c r="GV84" s="264"/>
      <c r="GW84" s="264"/>
      <c r="GX84" s="264"/>
      <c r="GY84" s="264"/>
      <c r="GZ84" s="264"/>
      <c r="HA84" s="264"/>
      <c r="HB84" s="264"/>
      <c r="HC84" s="264"/>
      <c r="HD84" s="264"/>
      <c r="HE84" s="264"/>
      <c r="HF84" s="264"/>
      <c r="HG84" s="264"/>
      <c r="HH84" s="264"/>
      <c r="HI84" s="264"/>
      <c r="HJ84" s="264"/>
      <c r="HK84" s="264"/>
      <c r="HL84" s="264"/>
      <c r="HM84" s="264"/>
      <c r="HN84" s="264"/>
      <c r="HO84" s="264"/>
      <c r="HP84" s="264"/>
      <c r="HQ84" s="264"/>
      <c r="HR84" s="264"/>
      <c r="HS84" s="264"/>
      <c r="HT84" s="264"/>
      <c r="HU84" s="264"/>
      <c r="HV84" s="264"/>
      <c r="HW84" s="264"/>
      <c r="HX84" s="264"/>
      <c r="HY84" s="264"/>
      <c r="HZ84" s="264"/>
      <c r="IA84" s="264"/>
      <c r="IB84" s="264"/>
      <c r="IC84" s="264"/>
      <c r="ID84" s="264"/>
      <c r="IE84" s="264"/>
      <c r="IF84" s="264"/>
      <c r="IG84" s="264"/>
      <c r="IH84" s="264"/>
      <c r="II84" s="264"/>
      <c r="IJ84" s="264"/>
      <c r="IK84" s="264"/>
      <c r="IL84" s="264"/>
      <c r="IM84" s="264"/>
      <c r="IN84" s="264"/>
      <c r="IO84" s="264"/>
      <c r="IP84" s="264"/>
      <c r="IQ84" s="264"/>
      <c r="IR84" s="264"/>
      <c r="IS84" s="264"/>
      <c r="IT84" s="264"/>
      <c r="IU84" s="264"/>
      <c r="IV84" s="264"/>
    </row>
    <row r="85" spans="1:11" s="5" customFormat="1" ht="25.5">
      <c r="A85" s="210" t="s">
        <v>30</v>
      </c>
      <c r="B85" s="110" t="s">
        <v>31</v>
      </c>
      <c r="C85" s="193">
        <f>'У-муниципальной собственности '!C12</f>
        <v>0</v>
      </c>
      <c r="D85" s="193">
        <f>'У-муниципальной собственности '!D12</f>
        <v>0</v>
      </c>
      <c r="E85" s="193">
        <f>'У-муниципальной собственности '!E12</f>
        <v>0</v>
      </c>
      <c r="F85" s="193">
        <f>'У-муниципальной собственности '!F12</f>
        <v>0</v>
      </c>
      <c r="G85" s="193">
        <f>'У-муниципальной собственности '!G12</f>
        <v>0</v>
      </c>
      <c r="H85" s="193">
        <f>'У-муниципальной собственности '!H12</f>
        <v>0</v>
      </c>
      <c r="I85" s="193">
        <f>'У-муниципальной собственности '!I12</f>
        <v>0</v>
      </c>
      <c r="J85" s="193">
        <f>'У-муниципальной собственности '!J12</f>
        <v>0</v>
      </c>
      <c r="K85" s="193">
        <f>'У-муниципальной собственности '!K12</f>
        <v>0</v>
      </c>
    </row>
    <row r="86" spans="1:11" s="5" customFormat="1" ht="51">
      <c r="A86" s="211" t="s">
        <v>205</v>
      </c>
      <c r="B86" s="110" t="s">
        <v>16</v>
      </c>
      <c r="C86" s="193">
        <f>'У-муниципальной собственности '!C13</f>
        <v>0</v>
      </c>
      <c r="D86" s="193" t="e">
        <f>'У-муниципальной собственности '!D13</f>
        <v>#DIV/0!</v>
      </c>
      <c r="E86" s="193" t="e">
        <f>'У-муниципальной собственности '!E13</f>
        <v>#DIV/0!</v>
      </c>
      <c r="F86" s="193" t="e">
        <f>'У-муниципальной собственности '!F13</f>
        <v>#DIV/0!</v>
      </c>
      <c r="G86" s="193" t="e">
        <f>'У-муниципальной собственности '!G13</f>
        <v>#DIV/0!</v>
      </c>
      <c r="H86" s="193" t="e">
        <f>'У-муниципальной собственности '!H13</f>
        <v>#DIV/0!</v>
      </c>
      <c r="I86" s="193" t="e">
        <f>'У-муниципальной собственности '!I13</f>
        <v>#DIV/0!</v>
      </c>
      <c r="J86" s="193" t="e">
        <f>'У-муниципальной собственности '!J13</f>
        <v>#DIV/0!</v>
      </c>
      <c r="K86" s="193" t="e">
        <f>'У-муниципальной собственности '!K13</f>
        <v>#DIV/0!</v>
      </c>
    </row>
    <row r="87" spans="1:11" s="5" customFormat="1" ht="40.5" customHeight="1">
      <c r="A87" s="129" t="s">
        <v>153</v>
      </c>
      <c r="B87" s="110" t="s">
        <v>31</v>
      </c>
      <c r="C87" s="193">
        <f>'У-муниципальной собственности '!C14</f>
        <v>0</v>
      </c>
      <c r="D87" s="193">
        <f>'У-муниципальной собственности '!D14</f>
        <v>0</v>
      </c>
      <c r="E87" s="193">
        <f>'У-муниципальной собственности '!E14</f>
        <v>0</v>
      </c>
      <c r="F87" s="193">
        <f>'У-муниципальной собственности '!F14</f>
        <v>0</v>
      </c>
      <c r="G87" s="193">
        <f>'У-муниципальной собственности '!G14</f>
        <v>0</v>
      </c>
      <c r="H87" s="193">
        <f>'У-муниципальной собственности '!H14</f>
        <v>0</v>
      </c>
      <c r="I87" s="193">
        <f>'У-муниципальной собственности '!I14</f>
        <v>0</v>
      </c>
      <c r="J87" s="193">
        <f>'У-муниципальной собственности '!J14</f>
        <v>0</v>
      </c>
      <c r="K87" s="193">
        <f>'У-муниципальной собственности '!K14</f>
        <v>0</v>
      </c>
    </row>
    <row r="88" spans="1:11" s="5" customFormat="1" ht="51">
      <c r="A88" s="212" t="s">
        <v>206</v>
      </c>
      <c r="B88" s="110" t="s">
        <v>16</v>
      </c>
      <c r="C88" s="193">
        <f>'У-муниципальной собственности '!C15</f>
        <v>0</v>
      </c>
      <c r="D88" s="193" t="e">
        <f>'У-муниципальной собственности '!D15</f>
        <v>#DIV/0!</v>
      </c>
      <c r="E88" s="193" t="e">
        <f>'У-муниципальной собственности '!E15</f>
        <v>#DIV/0!</v>
      </c>
      <c r="F88" s="193" t="e">
        <f>'У-муниципальной собственности '!F15</f>
        <v>#DIV/0!</v>
      </c>
      <c r="G88" s="193" t="e">
        <f>'У-муниципальной собственности '!G15</f>
        <v>#DIV/0!</v>
      </c>
      <c r="H88" s="193" t="e">
        <f>'У-муниципальной собственности '!H15</f>
        <v>#DIV/0!</v>
      </c>
      <c r="I88" s="193" t="e">
        <f>'У-муниципальной собственности '!I15</f>
        <v>#DIV/0!</v>
      </c>
      <c r="J88" s="193" t="e">
        <f>'У-муниципальной собственности '!J15</f>
        <v>#DIV/0!</v>
      </c>
      <c r="K88" s="193" t="e">
        <f>'У-муниципальной собственности '!K15</f>
        <v>#DIV/0!</v>
      </c>
    </row>
    <row r="89" spans="1:11" s="16" customFormat="1" ht="12.75">
      <c r="A89" s="260" t="s">
        <v>91</v>
      </c>
      <c r="B89" s="260"/>
      <c r="C89" s="260"/>
      <c r="D89" s="260"/>
      <c r="E89" s="260"/>
      <c r="F89" s="260"/>
      <c r="G89" s="260"/>
      <c r="H89" s="260"/>
      <c r="I89" s="260"/>
      <c r="J89" s="260"/>
      <c r="K89" s="260"/>
    </row>
    <row r="90" spans="1:11" s="16" customFormat="1" ht="63.75">
      <c r="A90" s="146" t="s">
        <v>29</v>
      </c>
      <c r="B90" s="47" t="s">
        <v>24</v>
      </c>
      <c r="C90" s="147">
        <f>Уархитектруы!C17</f>
        <v>141</v>
      </c>
      <c r="D90" s="147">
        <f>Уархитектруы!D17</f>
        <v>89.7</v>
      </c>
      <c r="E90" s="147">
        <f>Уархитектруы!E17</f>
        <v>81.041259</v>
      </c>
      <c r="F90" s="147">
        <f>Уархитектруы!F17</f>
        <v>33.4</v>
      </c>
      <c r="G90" s="147">
        <f>Уархитектруы!G17</f>
        <v>33.4</v>
      </c>
      <c r="H90" s="147">
        <f>Уархитектруы!H17</f>
        <v>36.1156872</v>
      </c>
      <c r="I90" s="147">
        <f>Уархитектруы!I17</f>
        <v>37.3027566</v>
      </c>
      <c r="J90" s="147">
        <f>Уархитектруы!J17</f>
        <v>40.108456998396</v>
      </c>
      <c r="K90" s="147">
        <f>Уархитектруы!K17</f>
        <v>41.306685282417604</v>
      </c>
    </row>
    <row r="91" spans="1:11" s="16" customFormat="1" ht="38.25">
      <c r="A91" s="113" t="s">
        <v>25</v>
      </c>
      <c r="B91" s="110" t="s">
        <v>17</v>
      </c>
      <c r="C91" s="147">
        <f>Уархитектруы!C18</f>
        <v>114.5</v>
      </c>
      <c r="D91" s="147">
        <f>Уархитектруы!D18</f>
        <v>60.6</v>
      </c>
      <c r="E91" s="147">
        <f>Уархитектруы!E18</f>
        <v>83.5</v>
      </c>
      <c r="F91" s="147">
        <f>Уархитектруы!F18</f>
        <v>38.3</v>
      </c>
      <c r="G91" s="147">
        <f>Уархитектруы!G18</f>
        <v>38.3</v>
      </c>
      <c r="H91" s="147">
        <f>Уархитектруы!H18</f>
        <v>100.4</v>
      </c>
      <c r="I91" s="147">
        <f>Уархитектруы!I18</f>
        <v>103.7</v>
      </c>
      <c r="J91" s="147">
        <f>Уархитектруы!J18</f>
        <v>103.5</v>
      </c>
      <c r="K91" s="147">
        <f>Уархитектруы!K18</f>
        <v>103.2</v>
      </c>
    </row>
    <row r="92" spans="1:11" s="16" customFormat="1" ht="38.25">
      <c r="A92" s="114" t="s">
        <v>127</v>
      </c>
      <c r="B92" s="110" t="s">
        <v>17</v>
      </c>
      <c r="C92" s="147">
        <f>Уархитектруы!C19</f>
        <v>107.7</v>
      </c>
      <c r="D92" s="147">
        <f>Уархитектруы!D19</f>
        <v>104.9</v>
      </c>
      <c r="E92" s="147">
        <f>Уархитектруы!E19</f>
        <v>108.2</v>
      </c>
      <c r="F92" s="147">
        <f>Уархитектруы!F19</f>
        <v>107.8</v>
      </c>
      <c r="G92" s="147">
        <f>Уархитектруы!G19</f>
        <v>107.8</v>
      </c>
      <c r="H92" s="147">
        <f>Уархитектруы!H19</f>
        <v>107.7</v>
      </c>
      <c r="I92" s="147">
        <f>Уархитектруы!I19</f>
        <v>107.7</v>
      </c>
      <c r="J92" s="147">
        <f>Уархитектруы!J19</f>
        <v>107.3</v>
      </c>
      <c r="K92" s="147">
        <f>Уархитектруы!K19</f>
        <v>107.3</v>
      </c>
    </row>
    <row r="93" spans="1:11" s="16" customFormat="1" ht="41.25" customHeight="1">
      <c r="A93" s="146" t="s">
        <v>64</v>
      </c>
      <c r="B93" s="110" t="s">
        <v>26</v>
      </c>
      <c r="C93" s="147">
        <f>Уархитектруы!C20</f>
        <v>2.6</v>
      </c>
      <c r="D93" s="147">
        <f>Уархитектруы!D20</f>
        <v>2.8</v>
      </c>
      <c r="E93" s="147">
        <f>Уархитектруы!E20</f>
        <v>4</v>
      </c>
      <c r="F93" s="147">
        <f>Уархитектруы!F20</f>
        <v>1.3</v>
      </c>
      <c r="G93" s="147">
        <f>Уархитектруы!G20</f>
        <v>1.4</v>
      </c>
      <c r="H93" s="147">
        <f>Уархитектруы!H20</f>
        <v>1.3</v>
      </c>
      <c r="I93" s="147">
        <f>Уархитектруы!I20</f>
        <v>1.4</v>
      </c>
      <c r="J93" s="147">
        <f>Уархитектруы!J20</f>
        <v>1.3</v>
      </c>
      <c r="K93" s="147">
        <f>Уархитектруы!K20</f>
        <v>1.4</v>
      </c>
    </row>
    <row r="94" spans="1:11" s="16" customFormat="1" ht="51">
      <c r="A94" s="146" t="s">
        <v>27</v>
      </c>
      <c r="B94" s="110" t="s">
        <v>28</v>
      </c>
      <c r="C94" s="147">
        <f>Уархитектруы!C21</f>
        <v>2.6</v>
      </c>
      <c r="D94" s="147">
        <f>Уархитектруы!D21</f>
        <v>0.9</v>
      </c>
      <c r="E94" s="147">
        <f>Уархитектруы!E21</f>
        <v>1.4</v>
      </c>
      <c r="F94" s="147">
        <f>Уархитектруы!F21</f>
        <v>1.3</v>
      </c>
      <c r="G94" s="147">
        <f>Уархитектруы!G21</f>
        <v>1.4</v>
      </c>
      <c r="H94" s="147">
        <f>Уархитектруы!H21</f>
        <v>1.3</v>
      </c>
      <c r="I94" s="147">
        <f>Уархитектруы!I21</f>
        <v>1.4</v>
      </c>
      <c r="J94" s="147">
        <f>Уархитектруы!J21</f>
        <v>1.3</v>
      </c>
      <c r="K94" s="147">
        <f>Уархитектруы!K21</f>
        <v>1.4</v>
      </c>
    </row>
    <row r="95" spans="1:22" ht="12.75">
      <c r="A95" s="261" t="s">
        <v>92</v>
      </c>
      <c r="B95" s="261"/>
      <c r="C95" s="261"/>
      <c r="D95" s="261"/>
      <c r="E95" s="261"/>
      <c r="F95" s="261"/>
      <c r="G95" s="261"/>
      <c r="H95" s="261"/>
      <c r="I95" s="261"/>
      <c r="J95" s="261"/>
      <c r="K95" s="261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</row>
    <row r="96" spans="1:22" ht="21.75" customHeight="1">
      <c r="A96" s="160" t="s">
        <v>125</v>
      </c>
      <c r="B96" s="112" t="s">
        <v>21</v>
      </c>
      <c r="C96" s="98">
        <f>'УЭР иАПК '!C86</f>
        <v>73.3</v>
      </c>
      <c r="D96" s="98">
        <f>'УЭР иАПК '!D86</f>
        <v>379.4</v>
      </c>
      <c r="E96" s="98">
        <f>'УЭР иАПК '!E86</f>
        <v>353</v>
      </c>
      <c r="F96" s="98">
        <f>'УЭР иАПК '!F86</f>
        <v>364</v>
      </c>
      <c r="G96" s="98">
        <f>'УЭР иАПК '!G86</f>
        <v>365.8</v>
      </c>
      <c r="H96" s="98">
        <f>'УЭР иАПК '!H86</f>
        <v>383.9</v>
      </c>
      <c r="I96" s="98">
        <f>'УЭР иАПК '!I86</f>
        <v>387.8</v>
      </c>
      <c r="J96" s="98">
        <f>'УЭР иАПК '!J86</f>
        <v>418.5</v>
      </c>
      <c r="K96" s="98">
        <f>'УЭР иАПК '!K86</f>
        <v>424.8</v>
      </c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</row>
    <row r="97" spans="1:22" ht="38.25">
      <c r="A97" s="135" t="s">
        <v>182</v>
      </c>
      <c r="B97" s="138" t="s">
        <v>17</v>
      </c>
      <c r="C97" s="98">
        <f>'УЭР иАПК '!C91</f>
        <v>81.2</v>
      </c>
      <c r="D97" s="98">
        <f>'УЭР иАПК '!D91</f>
        <v>517.5989085948158</v>
      </c>
      <c r="E97" s="98">
        <f>'УЭР иАПК '!E91</f>
        <v>93.0416447021613</v>
      </c>
      <c r="F97" s="98">
        <f>'УЭР иАПК '!F91</f>
        <v>103.11614730878188</v>
      </c>
      <c r="G97" s="98">
        <f>'УЭР иАПК '!G91</f>
        <v>103.62606232294618</v>
      </c>
      <c r="H97" s="98">
        <f>'УЭР иАПК '!H91</f>
        <v>105.46703296703296</v>
      </c>
      <c r="I97" s="98">
        <f>'УЭР иАПК '!I91</f>
        <v>106.01421541826134</v>
      </c>
      <c r="J97" s="98">
        <f>'УЭР иАПК '!J91</f>
        <v>109.01276374055743</v>
      </c>
      <c r="K97" s="98">
        <f>'УЭР иАПК '!K91</f>
        <v>109.54100051572975</v>
      </c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</row>
    <row r="98" spans="1:22" ht="25.5">
      <c r="A98" s="137" t="s">
        <v>168</v>
      </c>
      <c r="B98" s="159" t="s">
        <v>21</v>
      </c>
      <c r="C98" s="98" t="e">
        <f>'УЭР иАПК '!#REF!</f>
        <v>#REF!</v>
      </c>
      <c r="D98" s="98" t="e">
        <f>'УЭР иАПК '!#REF!</f>
        <v>#REF!</v>
      </c>
      <c r="E98" s="98" t="e">
        <f>'УЭР иАПК '!#REF!</f>
        <v>#REF!</v>
      </c>
      <c r="F98" s="98" t="e">
        <f>'УЭР иАПК '!#REF!</f>
        <v>#REF!</v>
      </c>
      <c r="G98" s="98" t="e">
        <f>'УЭР иАПК '!#REF!</f>
        <v>#REF!</v>
      </c>
      <c r="H98" s="98" t="e">
        <f>'УЭР иАПК '!#REF!</f>
        <v>#REF!</v>
      </c>
      <c r="I98" s="98" t="e">
        <f>'УЭР иАПК '!#REF!</f>
        <v>#REF!</v>
      </c>
      <c r="J98" s="98" t="e">
        <f>'УЭР иАПК '!#REF!</f>
        <v>#REF!</v>
      </c>
      <c r="K98" s="98" t="e">
        <f>'УЭР иАПК '!#REF!</f>
        <v>#REF!</v>
      </c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</row>
    <row r="99" spans="1:22" ht="38.25">
      <c r="A99" s="137" t="s">
        <v>184</v>
      </c>
      <c r="B99" s="138" t="s">
        <v>17</v>
      </c>
      <c r="C99" s="98" t="e">
        <f>'УЭР иАПК '!#REF!</f>
        <v>#REF!</v>
      </c>
      <c r="D99" s="98" t="e">
        <f>'УЭР иАПК '!#REF!</f>
        <v>#REF!</v>
      </c>
      <c r="E99" s="98" t="e">
        <f>'УЭР иАПК '!#REF!</f>
        <v>#REF!</v>
      </c>
      <c r="F99" s="98" t="e">
        <f>'УЭР иАПК '!#REF!</f>
        <v>#REF!</v>
      </c>
      <c r="G99" s="98" t="e">
        <f>'УЭР иАПК '!#REF!</f>
        <v>#REF!</v>
      </c>
      <c r="H99" s="98" t="e">
        <f>'УЭР иАПК '!#REF!</f>
        <v>#REF!</v>
      </c>
      <c r="I99" s="98" t="e">
        <f>'УЭР иАПК '!#REF!</f>
        <v>#REF!</v>
      </c>
      <c r="J99" s="98" t="e">
        <f>'УЭР иАПК '!#REF!</f>
        <v>#REF!</v>
      </c>
      <c r="K99" s="98" t="e">
        <f>'УЭР иАПК '!#REF!</f>
        <v>#REF!</v>
      </c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</row>
    <row r="100" spans="1:22" ht="38.25">
      <c r="A100" s="137" t="s">
        <v>167</v>
      </c>
      <c r="B100" s="159" t="s">
        <v>21</v>
      </c>
      <c r="C100" s="98" t="e">
        <f>'УЭР иАПК '!#REF!</f>
        <v>#REF!</v>
      </c>
      <c r="D100" s="98" t="e">
        <f>'УЭР иАПК '!#REF!</f>
        <v>#REF!</v>
      </c>
      <c r="E100" s="98" t="e">
        <f>'УЭР иАПК '!#REF!</f>
        <v>#REF!</v>
      </c>
      <c r="F100" s="98" t="e">
        <f>'УЭР иАПК '!#REF!</f>
        <v>#REF!</v>
      </c>
      <c r="G100" s="98" t="e">
        <f>'УЭР иАПК '!#REF!</f>
        <v>#REF!</v>
      </c>
      <c r="H100" s="98" t="e">
        <f>'УЭР иАПК '!#REF!</f>
        <v>#REF!</v>
      </c>
      <c r="I100" s="98" t="e">
        <f>'УЭР иАПК '!#REF!</f>
        <v>#REF!</v>
      </c>
      <c r="J100" s="98" t="e">
        <f>'УЭР иАПК '!#REF!</f>
        <v>#REF!</v>
      </c>
      <c r="K100" s="98" t="e">
        <f>'УЭР иАПК '!#REF!</f>
        <v>#REF!</v>
      </c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</row>
    <row r="101" spans="1:22" ht="38.25">
      <c r="A101" s="137" t="s">
        <v>183</v>
      </c>
      <c r="B101" s="138" t="s">
        <v>17</v>
      </c>
      <c r="C101" s="98" t="e">
        <f>'УЭР иАПК '!#REF!</f>
        <v>#REF!</v>
      </c>
      <c r="D101" s="98" t="e">
        <f>'УЭР иАПК '!#REF!</f>
        <v>#REF!</v>
      </c>
      <c r="E101" s="98" t="e">
        <f>'УЭР иАПК '!#REF!</f>
        <v>#REF!</v>
      </c>
      <c r="F101" s="98" t="e">
        <f>'УЭР иАПК '!#REF!</f>
        <v>#REF!</v>
      </c>
      <c r="G101" s="98" t="e">
        <f>'УЭР иАПК '!#REF!</f>
        <v>#REF!</v>
      </c>
      <c r="H101" s="98" t="e">
        <f>'УЭР иАПК '!#REF!</f>
        <v>#REF!</v>
      </c>
      <c r="I101" s="98" t="e">
        <f>'УЭР иАПК '!#REF!</f>
        <v>#REF!</v>
      </c>
      <c r="J101" s="98" t="e">
        <f>'УЭР иАПК '!#REF!</f>
        <v>#REF!</v>
      </c>
      <c r="K101" s="98" t="e">
        <f>'УЭР иАПК '!#REF!</f>
        <v>#REF!</v>
      </c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</row>
    <row r="102" spans="1:22" ht="36.75" customHeight="1">
      <c r="A102" s="137" t="s">
        <v>220</v>
      </c>
      <c r="B102" s="159" t="s">
        <v>21</v>
      </c>
      <c r="C102" s="98"/>
      <c r="D102" s="98"/>
      <c r="E102" s="98"/>
      <c r="F102" s="98"/>
      <c r="G102" s="98"/>
      <c r="H102" s="98"/>
      <c r="I102" s="98"/>
      <c r="J102" s="98"/>
      <c r="K102" s="9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</row>
    <row r="103" spans="1:22" ht="38.25">
      <c r="A103" s="137" t="s">
        <v>221</v>
      </c>
      <c r="B103" s="138" t="s">
        <v>17</v>
      </c>
      <c r="C103" s="98"/>
      <c r="D103" s="98"/>
      <c r="E103" s="98"/>
      <c r="F103" s="98"/>
      <c r="G103" s="98"/>
      <c r="H103" s="98"/>
      <c r="I103" s="98"/>
      <c r="J103" s="98"/>
      <c r="K103" s="9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</row>
    <row r="104" spans="1:22" ht="12.75">
      <c r="A104" s="135" t="s">
        <v>124</v>
      </c>
      <c r="B104" s="112" t="s">
        <v>21</v>
      </c>
      <c r="C104" s="98">
        <v>54.8</v>
      </c>
      <c r="D104" s="98">
        <v>69.9</v>
      </c>
      <c r="E104" s="98">
        <v>71.5</v>
      </c>
      <c r="F104" s="98">
        <v>73.5</v>
      </c>
      <c r="G104" s="98">
        <v>75.2</v>
      </c>
      <c r="H104" s="98">
        <v>75.7</v>
      </c>
      <c r="I104" s="98">
        <v>78.8</v>
      </c>
      <c r="J104" s="98">
        <v>79.1</v>
      </c>
      <c r="K104" s="98">
        <v>82.8</v>
      </c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</row>
    <row r="105" spans="1:22" ht="38.25">
      <c r="A105" s="137" t="s">
        <v>185</v>
      </c>
      <c r="B105" s="138" t="s">
        <v>17</v>
      </c>
      <c r="C105" s="136">
        <v>112.3</v>
      </c>
      <c r="D105" s="136">
        <f>D104/C104*100</f>
        <v>127.55474452554748</v>
      </c>
      <c r="E105" s="136">
        <f>E104/D104*100</f>
        <v>102.28898426323319</v>
      </c>
      <c r="F105" s="136">
        <f>F104/E104*100</f>
        <v>102.79720279720279</v>
      </c>
      <c r="G105" s="136">
        <f>G104/E104*100</f>
        <v>105.17482517482517</v>
      </c>
      <c r="H105" s="136">
        <f>H104/F104*100</f>
        <v>102.99319727891157</v>
      </c>
      <c r="I105" s="136">
        <f>I104/G104*100</f>
        <v>104.7872340425532</v>
      </c>
      <c r="J105" s="136">
        <f>J104/H104*100</f>
        <v>104.4914134742404</v>
      </c>
      <c r="K105" s="136">
        <f>K104/I104*100</f>
        <v>105.0761421319797</v>
      </c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</row>
    <row r="106" spans="1:22" ht="12.75">
      <c r="A106" s="135" t="s">
        <v>93</v>
      </c>
      <c r="B106" s="112" t="s">
        <v>21</v>
      </c>
      <c r="C106" s="98">
        <v>15.4</v>
      </c>
      <c r="D106" s="178">
        <v>29.6</v>
      </c>
      <c r="E106" s="98">
        <v>28.3</v>
      </c>
      <c r="F106" s="98">
        <v>28.6</v>
      </c>
      <c r="G106" s="98">
        <v>28.7</v>
      </c>
      <c r="H106" s="98">
        <v>29.1</v>
      </c>
      <c r="I106" s="98">
        <v>29.2</v>
      </c>
      <c r="J106" s="98">
        <v>29.6</v>
      </c>
      <c r="K106" s="98">
        <v>29.7</v>
      </c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</row>
    <row r="107" spans="1:22" ht="38.25">
      <c r="A107" s="137" t="s">
        <v>186</v>
      </c>
      <c r="B107" s="138" t="s">
        <v>17</v>
      </c>
      <c r="C107" s="136">
        <v>42.8</v>
      </c>
      <c r="D107" s="136">
        <f>D106/C106*100</f>
        <v>192.2077922077922</v>
      </c>
      <c r="E107" s="136">
        <f>E106/D106*100</f>
        <v>95.6081081081081</v>
      </c>
      <c r="F107" s="136">
        <f>F106/E106*100</f>
        <v>101.0600706713781</v>
      </c>
      <c r="G107" s="136">
        <f>G106/E106*100</f>
        <v>101.41342756183744</v>
      </c>
      <c r="H107" s="136">
        <f>H106/F106*100</f>
        <v>101.74825174825175</v>
      </c>
      <c r="I107" s="136">
        <f>I106/G106*100</f>
        <v>101.74216027874566</v>
      </c>
      <c r="J107" s="136">
        <f>J106/H106*100</f>
        <v>101.71821305841924</v>
      </c>
      <c r="K107" s="136">
        <f>K106/I106*100</f>
        <v>101.71232876712328</v>
      </c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</row>
    <row r="108" spans="1:22" ht="12.75">
      <c r="A108" s="135" t="s">
        <v>94</v>
      </c>
      <c r="B108" s="112" t="s">
        <v>21</v>
      </c>
      <c r="C108" s="136">
        <v>4.3</v>
      </c>
      <c r="D108" s="136">
        <v>7.8</v>
      </c>
      <c r="E108" s="136">
        <v>7.8</v>
      </c>
      <c r="F108" s="136">
        <v>2.8</v>
      </c>
      <c r="G108" s="136">
        <v>2.9</v>
      </c>
      <c r="H108" s="136">
        <v>3.2</v>
      </c>
      <c r="I108" s="136">
        <v>3.1</v>
      </c>
      <c r="J108" s="136">
        <v>3.4</v>
      </c>
      <c r="K108" s="136">
        <v>3.3</v>
      </c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</row>
    <row r="109" spans="1:22" ht="38.25">
      <c r="A109" s="137" t="s">
        <v>187</v>
      </c>
      <c r="B109" s="138" t="s">
        <v>17</v>
      </c>
      <c r="C109" s="136">
        <v>215</v>
      </c>
      <c r="D109" s="136">
        <f>D108/C108*100</f>
        <v>181.39534883720933</v>
      </c>
      <c r="E109" s="136">
        <f>E108/D108*100</f>
        <v>100</v>
      </c>
      <c r="F109" s="136">
        <f>F108/E108*100</f>
        <v>35.8974358974359</v>
      </c>
      <c r="G109" s="136">
        <f>G108/E108*100</f>
        <v>37.17948717948718</v>
      </c>
      <c r="H109" s="136">
        <f>H108/F108*100</f>
        <v>114.2857142857143</v>
      </c>
      <c r="I109" s="136">
        <f>I108/G108*100</f>
        <v>106.89655172413795</v>
      </c>
      <c r="J109" s="136">
        <f>J108/H108*100</f>
        <v>106.25</v>
      </c>
      <c r="K109" s="136">
        <f>K108/I108*100</f>
        <v>106.4516129032258</v>
      </c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</row>
    <row r="110" spans="1:22" ht="12.75">
      <c r="A110" s="261" t="s">
        <v>95</v>
      </c>
      <c r="B110" s="261"/>
      <c r="C110" s="261"/>
      <c r="D110" s="261"/>
      <c r="E110" s="261"/>
      <c r="F110" s="261"/>
      <c r="G110" s="261"/>
      <c r="H110" s="261"/>
      <c r="I110" s="261"/>
      <c r="J110" s="261"/>
      <c r="K110" s="261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</row>
    <row r="111" spans="1:22" ht="38.25" customHeight="1">
      <c r="A111" s="197" t="s">
        <v>9</v>
      </c>
      <c r="B111" s="198" t="s">
        <v>238</v>
      </c>
      <c r="C111" s="235">
        <v>78</v>
      </c>
      <c r="D111" s="235">
        <v>85</v>
      </c>
      <c r="E111" s="235">
        <v>71</v>
      </c>
      <c r="F111" s="235">
        <v>63</v>
      </c>
      <c r="G111" s="235">
        <v>58</v>
      </c>
      <c r="H111" s="236">
        <v>56</v>
      </c>
      <c r="I111" s="236">
        <v>52</v>
      </c>
      <c r="J111" s="236">
        <v>50</v>
      </c>
      <c r="K111" s="236">
        <v>46</v>
      </c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25.5">
      <c r="A112" s="111" t="s">
        <v>126</v>
      </c>
      <c r="B112" s="125" t="s">
        <v>69</v>
      </c>
      <c r="C112" s="199"/>
      <c r="D112" s="199">
        <v>20</v>
      </c>
      <c r="E112" s="199">
        <v>6</v>
      </c>
      <c r="F112" s="199">
        <v>6</v>
      </c>
      <c r="G112" s="199">
        <v>8</v>
      </c>
      <c r="H112" s="199">
        <v>6</v>
      </c>
      <c r="I112" s="199">
        <v>8</v>
      </c>
      <c r="J112" s="199">
        <v>6</v>
      </c>
      <c r="K112" s="199">
        <v>8</v>
      </c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</row>
    <row r="113" spans="1:22" ht="24.75" customHeight="1">
      <c r="A113" s="187" t="s">
        <v>32</v>
      </c>
      <c r="B113" s="112" t="s">
        <v>24</v>
      </c>
      <c r="C113" s="178">
        <v>389.5</v>
      </c>
      <c r="D113" s="178">
        <v>411.8</v>
      </c>
      <c r="E113" s="178">
        <v>432.3</v>
      </c>
      <c r="F113" s="178">
        <v>444.8</v>
      </c>
      <c r="G113" s="178">
        <v>454.4</v>
      </c>
      <c r="H113" s="178">
        <v>458.2</v>
      </c>
      <c r="I113" s="178">
        <v>476.2</v>
      </c>
      <c r="J113" s="178">
        <v>478.8</v>
      </c>
      <c r="K113" s="178">
        <v>500.4</v>
      </c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</row>
    <row r="114" spans="1:22" ht="38.25">
      <c r="A114" s="187" t="s">
        <v>188</v>
      </c>
      <c r="B114" s="112" t="s">
        <v>17</v>
      </c>
      <c r="C114" s="178">
        <v>110.7</v>
      </c>
      <c r="D114" s="178">
        <f>D113/C113*100</f>
        <v>105.7252888318357</v>
      </c>
      <c r="E114" s="178">
        <f>E113/D113*100</f>
        <v>104.97814473045169</v>
      </c>
      <c r="F114" s="178">
        <f>F113/E113*100</f>
        <v>102.89151052509831</v>
      </c>
      <c r="G114" s="178">
        <f>G113/E113*100</f>
        <v>105.1121906083738</v>
      </c>
      <c r="H114" s="178">
        <f>H113/F113*100</f>
        <v>103.01258992805755</v>
      </c>
      <c r="I114" s="178">
        <f>I113/G113*100</f>
        <v>104.7975352112676</v>
      </c>
      <c r="J114" s="178">
        <f>J113/H113*100</f>
        <v>104.49585333915321</v>
      </c>
      <c r="K114" s="178">
        <f>K113/I113*100</f>
        <v>105.08189836203276</v>
      </c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</row>
    <row r="115" spans="1:22" ht="51">
      <c r="A115" s="141" t="s">
        <v>98</v>
      </c>
      <c r="B115" s="35" t="s">
        <v>24</v>
      </c>
      <c r="C115" s="178">
        <v>336.1</v>
      </c>
      <c r="D115" s="178">
        <v>351.3</v>
      </c>
      <c r="E115" s="178">
        <v>369.4</v>
      </c>
      <c r="F115" s="178">
        <v>380.5</v>
      </c>
      <c r="G115" s="178">
        <v>388.6</v>
      </c>
      <c r="H115" s="178">
        <v>392.3</v>
      </c>
      <c r="I115" s="178">
        <v>406.1</v>
      </c>
      <c r="J115" s="178">
        <v>409.5</v>
      </c>
      <c r="K115" s="178">
        <v>426.4</v>
      </c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</row>
    <row r="116" spans="1:22" ht="63.75">
      <c r="A116" s="141" t="s">
        <v>189</v>
      </c>
      <c r="B116" s="138" t="s">
        <v>17</v>
      </c>
      <c r="C116" s="178">
        <v>127.6</v>
      </c>
      <c r="D116" s="178">
        <f>D115/C115*100</f>
        <v>104.52246355251414</v>
      </c>
      <c r="E116" s="178">
        <f>E115/D115*100</f>
        <v>105.15229148875605</v>
      </c>
      <c r="F116" s="178">
        <f>F115/E115*100</f>
        <v>103.00487276664863</v>
      </c>
      <c r="G116" s="178">
        <f>G115/E115*100</f>
        <v>105.19761775852736</v>
      </c>
      <c r="H116" s="178">
        <f>H115/F115*100</f>
        <v>103.10118265440211</v>
      </c>
      <c r="I116" s="178">
        <f>I115/G115*100</f>
        <v>104.50334534225425</v>
      </c>
      <c r="J116" s="178">
        <f>J115/H115*100</f>
        <v>104.38439969411164</v>
      </c>
      <c r="K116" s="178">
        <f>K115/I115*100</f>
        <v>104.9987687761635</v>
      </c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</row>
    <row r="117" spans="1:22" ht="38.25">
      <c r="A117" s="141" t="s">
        <v>154</v>
      </c>
      <c r="B117" s="87" t="s">
        <v>21</v>
      </c>
      <c r="C117" s="178">
        <f>C68</f>
        <v>53.4</v>
      </c>
      <c r="D117" s="178">
        <f aca="true" t="shared" si="0" ref="D117:K118">D68</f>
        <v>60.5</v>
      </c>
      <c r="E117" s="178">
        <f t="shared" si="0"/>
        <v>62.9</v>
      </c>
      <c r="F117" s="178">
        <f t="shared" si="0"/>
        <v>64.3</v>
      </c>
      <c r="G117" s="178">
        <f t="shared" si="0"/>
        <v>65.8</v>
      </c>
      <c r="H117" s="178">
        <f t="shared" si="0"/>
        <v>65.9</v>
      </c>
      <c r="I117" s="178">
        <f t="shared" si="0"/>
        <v>70.1</v>
      </c>
      <c r="J117" s="178">
        <f t="shared" si="0"/>
        <v>69.3</v>
      </c>
      <c r="K117" s="178">
        <f t="shared" si="0"/>
        <v>74</v>
      </c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</row>
    <row r="118" spans="1:22" ht="51">
      <c r="A118" s="141" t="s">
        <v>190</v>
      </c>
      <c r="B118" s="138" t="s">
        <v>17</v>
      </c>
      <c r="C118" s="178">
        <f>C69</f>
        <v>60.5</v>
      </c>
      <c r="D118" s="178">
        <f t="shared" si="0"/>
        <v>113.29588014981273</v>
      </c>
      <c r="E118" s="178">
        <f t="shared" si="0"/>
        <v>103.96694214876032</v>
      </c>
      <c r="F118" s="178">
        <f t="shared" si="0"/>
        <v>102.22575516693165</v>
      </c>
      <c r="G118" s="178">
        <f t="shared" si="0"/>
        <v>104.61049284578696</v>
      </c>
      <c r="H118" s="178">
        <f t="shared" si="0"/>
        <v>102.48833592534994</v>
      </c>
      <c r="I118" s="178">
        <f t="shared" si="0"/>
        <v>106.53495440729483</v>
      </c>
      <c r="J118" s="178">
        <f t="shared" si="0"/>
        <v>105.15933232169954</v>
      </c>
      <c r="K118" s="178">
        <f t="shared" si="0"/>
        <v>105.56348074179745</v>
      </c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</row>
    <row r="119" spans="1:22" ht="51">
      <c r="A119" s="111" t="s">
        <v>97</v>
      </c>
      <c r="B119" s="34" t="s">
        <v>20</v>
      </c>
      <c r="C119" s="178">
        <f aca="true" t="shared" si="1" ref="C119:K119">C113/C125/12*1000</f>
        <v>21410.510114335975</v>
      </c>
      <c r="D119" s="178">
        <f t="shared" si="1"/>
        <v>20305.719921104537</v>
      </c>
      <c r="E119" s="178">
        <f t="shared" si="1"/>
        <v>22237.654320987655</v>
      </c>
      <c r="F119" s="178">
        <f t="shared" si="1"/>
        <v>22880.65843621399</v>
      </c>
      <c r="G119" s="178">
        <f t="shared" si="1"/>
        <v>23231.08384458078</v>
      </c>
      <c r="H119" s="178">
        <f t="shared" si="1"/>
        <v>23569.958847736627</v>
      </c>
      <c r="I119" s="178">
        <f t="shared" si="1"/>
        <v>24345.603271983637</v>
      </c>
      <c r="J119" s="178">
        <f t="shared" si="1"/>
        <v>24478.527607361964</v>
      </c>
      <c r="K119" s="178">
        <f t="shared" si="1"/>
        <v>25426.829268292677</v>
      </c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</row>
    <row r="120" spans="1:22" ht="51">
      <c r="A120" s="111" t="s">
        <v>191</v>
      </c>
      <c r="B120" s="138" t="s">
        <v>17</v>
      </c>
      <c r="C120" s="178"/>
      <c r="D120" s="178">
        <f>D119/C119*100</f>
        <v>94.83996323613188</v>
      </c>
      <c r="E120" s="178">
        <f>E119/D119*100</f>
        <v>109.51423740398971</v>
      </c>
      <c r="F120" s="178">
        <f>F119/E119*100</f>
        <v>102.89151052509831</v>
      </c>
      <c r="G120" s="178">
        <f>G119/E119*100</f>
        <v>104.46733054329178</v>
      </c>
      <c r="H120" s="178">
        <f>H119/F119*100</f>
        <v>103.01258992805758</v>
      </c>
      <c r="I120" s="178">
        <f>I119/G119*100</f>
        <v>104.79753521126757</v>
      </c>
      <c r="J120" s="178">
        <f>J119/H119*100</f>
        <v>103.85477448431178</v>
      </c>
      <c r="K120" s="178">
        <f>K119/I119*100</f>
        <v>104.44115507933742</v>
      </c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</row>
    <row r="121" spans="1:22" ht="63.75">
      <c r="A121" s="129" t="s">
        <v>169</v>
      </c>
      <c r="B121" s="35" t="s">
        <v>20</v>
      </c>
      <c r="C121" s="178">
        <f aca="true" t="shared" si="2" ref="C121:K121">C115/C127/12*1000</f>
        <v>25097.072879330943</v>
      </c>
      <c r="D121" s="178">
        <f t="shared" si="2"/>
        <v>22693.7984496124</v>
      </c>
      <c r="E121" s="178">
        <f t="shared" si="2"/>
        <v>23320.70707070707</v>
      </c>
      <c r="F121" s="178">
        <f t="shared" si="2"/>
        <v>24021.464646464647</v>
      </c>
      <c r="G121" s="178">
        <f t="shared" si="2"/>
        <v>24348.370927318298</v>
      </c>
      <c r="H121" s="178">
        <f t="shared" si="2"/>
        <v>24766.41414141414</v>
      </c>
      <c r="I121" s="178">
        <f t="shared" si="2"/>
        <v>25444.862155388473</v>
      </c>
      <c r="J121" s="178">
        <f t="shared" si="2"/>
        <v>25657.894736842107</v>
      </c>
      <c r="K121" s="178">
        <f t="shared" si="2"/>
        <v>26517.412935323377</v>
      </c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</row>
    <row r="122" spans="1:22" ht="63.75">
      <c r="A122" s="129" t="s">
        <v>192</v>
      </c>
      <c r="B122" s="138" t="s">
        <v>17</v>
      </c>
      <c r="C122" s="178">
        <v>125.3</v>
      </c>
      <c r="D122" s="178">
        <f>D121/C121*100</f>
        <v>90.42408474775641</v>
      </c>
      <c r="E122" s="178">
        <f>E121/D121*100</f>
        <v>102.76246668219342</v>
      </c>
      <c r="F122" s="178">
        <f>F121/E121*100</f>
        <v>103.00487276664863</v>
      </c>
      <c r="G122" s="178">
        <f>G121/E121*100</f>
        <v>104.40665822650834</v>
      </c>
      <c r="H122" s="178">
        <f>H121/F121*100</f>
        <v>103.1011826544021</v>
      </c>
      <c r="I122" s="178">
        <f>I121/G121*100</f>
        <v>104.50334534225425</v>
      </c>
      <c r="J122" s="178">
        <f>J121/H121*100</f>
        <v>103.59955458362961</v>
      </c>
      <c r="K122" s="178">
        <f>K121/I121*100</f>
        <v>104.21519587484882</v>
      </c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</row>
    <row r="123" spans="1:22" ht="53.25" customHeight="1">
      <c r="A123" s="129" t="s">
        <v>170</v>
      </c>
      <c r="B123" s="34" t="s">
        <v>20</v>
      </c>
      <c r="C123" s="178">
        <f>C70</f>
        <v>11125</v>
      </c>
      <c r="D123" s="178">
        <f aca="true" t="shared" si="3" ref="D123:K124">D70</f>
        <v>12604.166666666666</v>
      </c>
      <c r="E123" s="178">
        <f t="shared" si="3"/>
        <v>17472.222222222223</v>
      </c>
      <c r="F123" s="178">
        <f t="shared" si="3"/>
        <v>17861.11111111111</v>
      </c>
      <c r="G123" s="178">
        <f t="shared" si="3"/>
        <v>18277.777777777777</v>
      </c>
      <c r="H123" s="178">
        <f t="shared" si="3"/>
        <v>18305.55555555556</v>
      </c>
      <c r="I123" s="178">
        <f t="shared" si="3"/>
        <v>19472.222222222223</v>
      </c>
      <c r="J123" s="178">
        <f t="shared" si="3"/>
        <v>19250</v>
      </c>
      <c r="K123" s="178">
        <f t="shared" si="3"/>
        <v>20555.55555555556</v>
      </c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</row>
    <row r="124" spans="1:22" ht="51">
      <c r="A124" s="129" t="s">
        <v>193</v>
      </c>
      <c r="B124" s="138" t="s">
        <v>17</v>
      </c>
      <c r="C124" s="178">
        <f>C71</f>
        <v>75.6</v>
      </c>
      <c r="D124" s="178">
        <f t="shared" si="3"/>
        <v>113.29588014981273</v>
      </c>
      <c r="E124" s="178">
        <f t="shared" si="3"/>
        <v>138.62258953168046</v>
      </c>
      <c r="F124" s="178">
        <f t="shared" si="3"/>
        <v>102.22575516693162</v>
      </c>
      <c r="G124" s="178">
        <f t="shared" si="3"/>
        <v>104.61049284578696</v>
      </c>
      <c r="H124" s="178">
        <f t="shared" si="3"/>
        <v>102.48833592534994</v>
      </c>
      <c r="I124" s="178">
        <f t="shared" si="3"/>
        <v>106.53495440729483</v>
      </c>
      <c r="J124" s="178">
        <f t="shared" si="3"/>
        <v>105.15933232169954</v>
      </c>
      <c r="K124" s="178">
        <f t="shared" si="3"/>
        <v>105.56348074179745</v>
      </c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</row>
    <row r="125" spans="1:22" ht="51">
      <c r="A125" s="141" t="s">
        <v>99</v>
      </c>
      <c r="B125" s="87" t="s">
        <v>8</v>
      </c>
      <c r="C125" s="233">
        <f>C127+C129</f>
        <v>1.516</v>
      </c>
      <c r="D125" s="233">
        <f aca="true" t="shared" si="4" ref="D125:K125">D127+D129</f>
        <v>1.69</v>
      </c>
      <c r="E125" s="233">
        <f t="shared" si="4"/>
        <v>1.62</v>
      </c>
      <c r="F125" s="233">
        <f t="shared" si="4"/>
        <v>1.62</v>
      </c>
      <c r="G125" s="233">
        <f t="shared" si="4"/>
        <v>1.6300000000000001</v>
      </c>
      <c r="H125" s="233">
        <f t="shared" si="4"/>
        <v>1.62</v>
      </c>
      <c r="I125" s="233">
        <f t="shared" si="4"/>
        <v>1.6300000000000001</v>
      </c>
      <c r="J125" s="233">
        <f t="shared" si="4"/>
        <v>1.6300000000000001</v>
      </c>
      <c r="K125" s="233">
        <f t="shared" si="4"/>
        <v>1.6400000000000001</v>
      </c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</row>
    <row r="126" spans="1:21" ht="63.75">
      <c r="A126" s="141" t="s">
        <v>194</v>
      </c>
      <c r="B126" s="138" t="s">
        <v>17</v>
      </c>
      <c r="C126" s="178">
        <v>94.8</v>
      </c>
      <c r="D126" s="178">
        <f>D125/C125*100</f>
        <v>111.47757255936675</v>
      </c>
      <c r="E126" s="178">
        <f>E125/D125*100</f>
        <v>95.85798816568048</v>
      </c>
      <c r="F126" s="178">
        <f>F125/E125*100</f>
        <v>100</v>
      </c>
      <c r="G126" s="178">
        <f>G125/E125*100</f>
        <v>100.61728395061729</v>
      </c>
      <c r="H126" s="178">
        <f>H125/F125*100</f>
        <v>100</v>
      </c>
      <c r="I126" s="178">
        <f>I125/G125*100</f>
        <v>100</v>
      </c>
      <c r="J126" s="178">
        <f>J125/H125*100</f>
        <v>100.61728395061729</v>
      </c>
      <c r="K126" s="178">
        <f>K125/I125*100</f>
        <v>100.61349693251533</v>
      </c>
      <c r="L126" s="88"/>
      <c r="M126" s="88"/>
      <c r="N126" s="88"/>
      <c r="O126" s="88"/>
      <c r="P126" s="88"/>
      <c r="Q126" s="88"/>
      <c r="R126" s="88"/>
      <c r="S126" s="88"/>
      <c r="T126" s="88"/>
      <c r="U126" s="88"/>
    </row>
    <row r="127" spans="1:21" ht="63.75">
      <c r="A127" s="188" t="s">
        <v>100</v>
      </c>
      <c r="B127" s="87" t="s">
        <v>8</v>
      </c>
      <c r="C127" s="233">
        <v>1.116</v>
      </c>
      <c r="D127" s="233">
        <v>1.29</v>
      </c>
      <c r="E127" s="233">
        <v>1.32</v>
      </c>
      <c r="F127" s="233">
        <v>1.32</v>
      </c>
      <c r="G127" s="233">
        <v>1.33</v>
      </c>
      <c r="H127" s="233">
        <v>1.32</v>
      </c>
      <c r="I127" s="233">
        <v>1.33</v>
      </c>
      <c r="J127" s="233">
        <v>1.33</v>
      </c>
      <c r="K127" s="233">
        <v>1.34</v>
      </c>
      <c r="L127" s="88"/>
      <c r="M127" s="88"/>
      <c r="N127" s="88"/>
      <c r="O127" s="88"/>
      <c r="P127" s="88"/>
      <c r="Q127" s="88"/>
      <c r="R127" s="88"/>
      <c r="S127" s="88"/>
      <c r="T127" s="88"/>
      <c r="U127" s="88"/>
    </row>
    <row r="128" spans="1:21" ht="76.5">
      <c r="A128" s="188" t="s">
        <v>195</v>
      </c>
      <c r="B128" s="138" t="s">
        <v>17</v>
      </c>
      <c r="C128" s="178">
        <v>101.5</v>
      </c>
      <c r="D128" s="178">
        <f>D127/C127*100</f>
        <v>115.59139784946235</v>
      </c>
      <c r="E128" s="178">
        <f>E127/D127*100</f>
        <v>102.32558139534885</v>
      </c>
      <c r="F128" s="178">
        <f>F127/E127*100</f>
        <v>100</v>
      </c>
      <c r="G128" s="178">
        <f>G127/E127*100</f>
        <v>100.75757575757575</v>
      </c>
      <c r="H128" s="178">
        <f>H127/F127*100</f>
        <v>100</v>
      </c>
      <c r="I128" s="178">
        <f>I127/G127*100</f>
        <v>100</v>
      </c>
      <c r="J128" s="178">
        <f>J127/H127*100</f>
        <v>100.75757575757575</v>
      </c>
      <c r="K128" s="178">
        <f>K127/I127*100</f>
        <v>100.75187969924812</v>
      </c>
      <c r="L128" s="88"/>
      <c r="M128" s="88"/>
      <c r="N128" s="88"/>
      <c r="O128" s="88"/>
      <c r="P128" s="88"/>
      <c r="Q128" s="88"/>
      <c r="R128" s="88"/>
      <c r="S128" s="88"/>
      <c r="T128" s="88"/>
      <c r="U128" s="88"/>
    </row>
    <row r="129" spans="1:21" ht="51">
      <c r="A129" s="141" t="s">
        <v>96</v>
      </c>
      <c r="B129" s="34" t="s">
        <v>19</v>
      </c>
      <c r="C129" s="233">
        <f>C72</f>
        <v>0.4</v>
      </c>
      <c r="D129" s="233">
        <f aca="true" t="shared" si="5" ref="D129:K130">D72</f>
        <v>0.4</v>
      </c>
      <c r="E129" s="233">
        <f t="shared" si="5"/>
        <v>0.3</v>
      </c>
      <c r="F129" s="233">
        <f t="shared" si="5"/>
        <v>0.3</v>
      </c>
      <c r="G129" s="233">
        <f t="shared" si="5"/>
        <v>0.3</v>
      </c>
      <c r="H129" s="233">
        <f t="shared" si="5"/>
        <v>0.3</v>
      </c>
      <c r="I129" s="233">
        <f t="shared" si="5"/>
        <v>0.3</v>
      </c>
      <c r="J129" s="233">
        <f t="shared" si="5"/>
        <v>0.3</v>
      </c>
      <c r="K129" s="233">
        <f t="shared" si="5"/>
        <v>0.3</v>
      </c>
      <c r="L129" s="88"/>
      <c r="M129" s="88"/>
      <c r="N129" s="88"/>
      <c r="O129" s="88"/>
      <c r="P129" s="88"/>
      <c r="Q129" s="88"/>
      <c r="R129" s="88"/>
      <c r="S129" s="88"/>
      <c r="T129" s="88"/>
      <c r="U129" s="88"/>
    </row>
    <row r="130" spans="1:21" ht="51">
      <c r="A130" s="141" t="s">
        <v>181</v>
      </c>
      <c r="B130" s="138" t="s">
        <v>17</v>
      </c>
      <c r="C130" s="178">
        <f>C73</f>
        <v>80</v>
      </c>
      <c r="D130" s="178">
        <f t="shared" si="5"/>
        <v>100</v>
      </c>
      <c r="E130" s="178">
        <f t="shared" si="5"/>
        <v>74.99999999999999</v>
      </c>
      <c r="F130" s="178">
        <f t="shared" si="5"/>
        <v>100</v>
      </c>
      <c r="G130" s="178">
        <f t="shared" si="5"/>
        <v>100</v>
      </c>
      <c r="H130" s="178">
        <f t="shared" si="5"/>
        <v>100</v>
      </c>
      <c r="I130" s="178">
        <f t="shared" si="5"/>
        <v>100</v>
      </c>
      <c r="J130" s="178">
        <f t="shared" si="5"/>
        <v>100</v>
      </c>
      <c r="K130" s="178">
        <f t="shared" si="5"/>
        <v>100</v>
      </c>
      <c r="L130" s="88"/>
      <c r="M130" s="88"/>
      <c r="N130" s="88"/>
      <c r="O130" s="88"/>
      <c r="P130" s="88"/>
      <c r="Q130" s="88"/>
      <c r="R130" s="88"/>
      <c r="S130" s="88"/>
      <c r="T130" s="88"/>
      <c r="U130" s="88"/>
    </row>
    <row r="131" spans="1:11" ht="12.75">
      <c r="A131" s="261" t="s">
        <v>101</v>
      </c>
      <c r="B131" s="261"/>
      <c r="C131" s="261"/>
      <c r="D131" s="261"/>
      <c r="E131" s="261"/>
      <c r="F131" s="261"/>
      <c r="G131" s="261"/>
      <c r="H131" s="261"/>
      <c r="I131" s="261"/>
      <c r="J131" s="261"/>
      <c r="K131" s="261"/>
    </row>
    <row r="132" spans="1:11" s="2" customFormat="1" ht="12.75">
      <c r="A132" s="9" t="s">
        <v>33</v>
      </c>
      <c r="B132" s="8"/>
      <c r="C132" s="72"/>
      <c r="D132" s="72"/>
      <c r="E132" s="72"/>
      <c r="F132" s="72"/>
      <c r="G132" s="72"/>
      <c r="H132" s="72"/>
      <c r="I132" s="72"/>
      <c r="J132" s="72"/>
      <c r="K132" s="72"/>
    </row>
    <row r="133" spans="1:11" s="2" customFormat="1" ht="12.75">
      <c r="A133" s="205" t="s">
        <v>23</v>
      </c>
      <c r="B133" s="206" t="s">
        <v>24</v>
      </c>
      <c r="C133" s="204">
        <f>'УЭР иАПК '!C121</f>
        <v>110.5</v>
      </c>
      <c r="D133" s="204">
        <f>'УЭР иАПК '!D121</f>
        <v>126.4865875</v>
      </c>
      <c r="E133" s="204">
        <f>'УЭР иАПК '!E121</f>
        <v>144.94755791880002</v>
      </c>
      <c r="F133" s="204">
        <f>'УЭР иАПК '!F121</f>
        <v>159.9487604780483</v>
      </c>
      <c r="G133" s="204">
        <f>'УЭР иАПК '!G121</f>
        <v>161.94236918966345</v>
      </c>
      <c r="H133" s="204">
        <f>'УЭР иАПК '!H121</f>
        <v>177</v>
      </c>
      <c r="I133" s="204">
        <f>'УЭР иАПК '!I121</f>
        <v>180.75845306581044</v>
      </c>
      <c r="J133" s="204">
        <f>'УЭР иАПК '!J121</f>
        <v>196.5</v>
      </c>
      <c r="K133" s="204">
        <f>'УЭР иАПК '!K121</f>
        <v>201.9341250840171</v>
      </c>
    </row>
    <row r="134" spans="1:11" s="2" customFormat="1" ht="51">
      <c r="A134" s="207" t="s">
        <v>25</v>
      </c>
      <c r="B134" s="112" t="s">
        <v>16</v>
      </c>
      <c r="C134" s="204">
        <f>'УЭР иАПК '!C122</f>
        <v>91</v>
      </c>
      <c r="D134" s="204">
        <f>'УЭР иАПК '!D122</f>
        <v>108.5</v>
      </c>
      <c r="E134" s="204">
        <f>'УЭР иАПК '!E122</f>
        <v>103.8</v>
      </c>
      <c r="F134" s="204">
        <f>'УЭР иАПК '!F122</f>
        <v>104.3</v>
      </c>
      <c r="G134" s="204">
        <f>'УЭР иАПК '!G122</f>
        <v>105.6</v>
      </c>
      <c r="H134" s="204">
        <f>'УЭР иАПК '!H122</f>
        <v>104.85</v>
      </c>
      <c r="I134" s="204">
        <f>'УЭР иАПК '!I122</f>
        <v>105.8</v>
      </c>
      <c r="J134" s="204">
        <f>'УЭР иАПК '!J122</f>
        <v>106</v>
      </c>
      <c r="K134" s="204">
        <f>'УЭР иАПК '!K122</f>
        <v>106.7</v>
      </c>
    </row>
    <row r="135" spans="1:11" s="2" customFormat="1" ht="51">
      <c r="A135" s="114" t="s">
        <v>127</v>
      </c>
      <c r="B135" s="112" t="s">
        <v>16</v>
      </c>
      <c r="C135" s="204">
        <f>'УЭР иАПК '!C123</f>
        <v>110.4</v>
      </c>
      <c r="D135" s="204">
        <f>'УЭР иАПК '!D123</f>
        <v>105.5</v>
      </c>
      <c r="E135" s="204">
        <f>'УЭР иАПК '!E123</f>
        <v>110.4</v>
      </c>
      <c r="F135" s="204">
        <f>'УЭР иАПК '!F123</f>
        <v>105.8</v>
      </c>
      <c r="G135" s="204">
        <f>'УЭР иАПК '!G123</f>
        <v>105.8</v>
      </c>
      <c r="H135" s="204">
        <f>'УЭР иАПК '!H123</f>
        <v>105.5</v>
      </c>
      <c r="I135" s="204">
        <f>'УЭР иАПК '!I123</f>
        <v>105.5</v>
      </c>
      <c r="J135" s="204">
        <f>'УЭР иАПК '!J123</f>
        <v>104.7</v>
      </c>
      <c r="K135" s="204">
        <f>'УЭР иАПК '!K123</f>
        <v>104.7</v>
      </c>
    </row>
    <row r="136" spans="1:11" s="2" customFormat="1" ht="38.25">
      <c r="A136" s="201" t="s">
        <v>34</v>
      </c>
      <c r="B136" s="202" t="s">
        <v>35</v>
      </c>
      <c r="C136" s="203">
        <v>1.7</v>
      </c>
      <c r="D136" s="204">
        <f>'УЭР иАПК '!D124</f>
        <v>1.7</v>
      </c>
      <c r="E136" s="204">
        <f>'УЭР иАПК '!E124</f>
        <v>1.7</v>
      </c>
      <c r="F136" s="204">
        <f>'УЭР иАПК '!F124</f>
        <v>1.7</v>
      </c>
      <c r="G136" s="204">
        <f>'УЭР иАПК '!G124</f>
        <v>1.7</v>
      </c>
      <c r="H136" s="204">
        <f>'УЭР иАПК '!H124</f>
        <v>1.7</v>
      </c>
      <c r="I136" s="204">
        <f>'УЭР иАПК '!I124</f>
        <v>1.7</v>
      </c>
      <c r="J136" s="204">
        <f>'УЭР иАПК '!J124</f>
        <v>1.7</v>
      </c>
      <c r="K136" s="204">
        <f>'УЭР иАПК '!K124</f>
        <v>1.7</v>
      </c>
    </row>
    <row r="137" spans="1:11" s="6" customFormat="1" ht="25.5">
      <c r="A137" s="201" t="s">
        <v>102</v>
      </c>
      <c r="B137" s="202" t="s">
        <v>103</v>
      </c>
      <c r="C137" s="203">
        <f aca="true" t="shared" si="6" ref="C137:K137">C136/(C138/1000)*1000</f>
        <v>234.93642896627972</v>
      </c>
      <c r="D137" s="203">
        <f t="shared" si="6"/>
        <v>259.3440122044241</v>
      </c>
      <c r="E137" s="203">
        <f t="shared" si="6"/>
        <v>260.77619266758705</v>
      </c>
      <c r="F137" s="203">
        <f t="shared" si="6"/>
        <v>261.53846153846155</v>
      </c>
      <c r="G137" s="203">
        <f t="shared" si="6"/>
        <v>261.53846153846155</v>
      </c>
      <c r="H137" s="203">
        <f t="shared" si="6"/>
        <v>261.53846153846155</v>
      </c>
      <c r="I137" s="203">
        <f t="shared" si="6"/>
        <v>261.53846153846155</v>
      </c>
      <c r="J137" s="203">
        <f t="shared" si="6"/>
        <v>261.53846153846155</v>
      </c>
      <c r="K137" s="203">
        <f t="shared" si="6"/>
        <v>261.53846153846155</v>
      </c>
    </row>
    <row r="138" spans="1:11" s="16" customFormat="1" ht="33.75" customHeight="1">
      <c r="A138" s="129" t="s">
        <v>133</v>
      </c>
      <c r="B138" s="159" t="s">
        <v>40</v>
      </c>
      <c r="C138" s="166">
        <f>'УЭР иАПК '!C11</f>
        <v>7236</v>
      </c>
      <c r="D138" s="208">
        <f>'УЭР иАПК '!D11</f>
        <v>6555</v>
      </c>
      <c r="E138" s="208">
        <f>'УЭР иАПК '!E11</f>
        <v>6519</v>
      </c>
      <c r="F138" s="208">
        <f>'УЭР иАПК '!F11</f>
        <v>6500</v>
      </c>
      <c r="G138" s="208">
        <f>'УЭР иАПК '!G11</f>
        <v>6500</v>
      </c>
      <c r="H138" s="208">
        <f>'УЭР иАПК '!H11</f>
        <v>6500</v>
      </c>
      <c r="I138" s="208">
        <f>'УЭР иАПК '!I11</f>
        <v>6500</v>
      </c>
      <c r="J138" s="208">
        <f>'УЭР иАПК '!J11</f>
        <v>6500</v>
      </c>
      <c r="K138" s="208">
        <f>'УЭР иАПК '!K11</f>
        <v>6500</v>
      </c>
    </row>
    <row r="139" spans="1:11" ht="51">
      <c r="A139" s="113" t="s">
        <v>36</v>
      </c>
      <c r="B139" s="112" t="s">
        <v>15</v>
      </c>
      <c r="C139" s="148">
        <v>90.6</v>
      </c>
      <c r="D139" s="148">
        <f>(C139*D140*D141)/10000</f>
        <v>103.552176</v>
      </c>
      <c r="E139" s="148">
        <v>129</v>
      </c>
      <c r="F139" s="148">
        <v>145.5</v>
      </c>
      <c r="G139" s="148">
        <f>E139*G140*G141/10000</f>
        <v>147.54684600000002</v>
      </c>
      <c r="H139" s="148">
        <v>164.3</v>
      </c>
      <c r="I139" s="148">
        <f>G139*I140*I141/10000</f>
        <v>168.44243033052004</v>
      </c>
      <c r="J139" s="148">
        <f>H139*J140*J141/10000</f>
        <v>183.89507519999998</v>
      </c>
      <c r="K139" s="148">
        <v>190.8</v>
      </c>
    </row>
    <row r="140" spans="1:11" ht="38.25">
      <c r="A140" s="113" t="s">
        <v>25</v>
      </c>
      <c r="B140" s="138" t="s">
        <v>17</v>
      </c>
      <c r="C140" s="148">
        <v>96.7</v>
      </c>
      <c r="D140" s="148">
        <v>104</v>
      </c>
      <c r="E140" s="148">
        <v>115.4</v>
      </c>
      <c r="F140" s="148">
        <v>104.7</v>
      </c>
      <c r="G140" s="148">
        <v>106.2</v>
      </c>
      <c r="H140" s="148">
        <v>104.9</v>
      </c>
      <c r="I140" s="148">
        <v>106</v>
      </c>
      <c r="J140" s="148">
        <v>104.8</v>
      </c>
      <c r="K140" s="148">
        <v>106.1</v>
      </c>
    </row>
    <row r="141" spans="1:11" ht="38.25">
      <c r="A141" s="114" t="s">
        <v>127</v>
      </c>
      <c r="B141" s="138" t="s">
        <v>17</v>
      </c>
      <c r="C141" s="148">
        <v>116.6</v>
      </c>
      <c r="D141" s="148">
        <v>109.9</v>
      </c>
      <c r="E141" s="148">
        <v>107.9</v>
      </c>
      <c r="F141" s="148">
        <v>107.7</v>
      </c>
      <c r="G141" s="148">
        <v>107.7</v>
      </c>
      <c r="H141" s="148">
        <v>107.7</v>
      </c>
      <c r="I141" s="148">
        <v>107.7</v>
      </c>
      <c r="J141" s="148">
        <v>106.8</v>
      </c>
      <c r="K141" s="148">
        <v>106.8</v>
      </c>
    </row>
    <row r="142" spans="1:11" ht="25.5">
      <c r="A142" s="14" t="s">
        <v>128</v>
      </c>
      <c r="B142" s="17"/>
      <c r="C142" s="69"/>
      <c r="D142" s="70"/>
      <c r="E142" s="70"/>
      <c r="F142" s="70"/>
      <c r="G142" s="70"/>
      <c r="H142" s="69"/>
      <c r="I142" s="69"/>
      <c r="J142" s="69"/>
      <c r="K142" s="69"/>
    </row>
    <row r="143" spans="1:11" ht="51">
      <c r="A143" s="111" t="s">
        <v>196</v>
      </c>
      <c r="B143" s="112" t="s">
        <v>15</v>
      </c>
      <c r="C143" s="173">
        <f>'УЭР иАПК '!C132</f>
        <v>0.1</v>
      </c>
      <c r="D143" s="147">
        <f>'УЭР иАПК '!D132</f>
        <v>0.1095</v>
      </c>
      <c r="E143" s="147">
        <f>'УЭР иАПК '!E132</f>
        <v>0.1161001125</v>
      </c>
      <c r="F143" s="147">
        <f>'УЭР иАПК '!F132</f>
        <v>0.12285899664930003</v>
      </c>
      <c r="G143" s="147">
        <f>'УЭР иАПК '!G132</f>
        <v>0.12310373568645</v>
      </c>
      <c r="H143" s="166">
        <f>'УЭР иАПК '!H132</f>
        <v>0.1300173760890715</v>
      </c>
      <c r="I143" s="166">
        <f>'УЭР иАПК '!I132</f>
        <v>0.1306652595472545</v>
      </c>
      <c r="J143" s="166">
        <f>'УЭР иАПК '!J132</f>
        <v>0.1374621710439317</v>
      </c>
      <c r="K143" s="166">
        <f>'УЭР иАПК '!K132</f>
        <v>0.13855953186806141</v>
      </c>
    </row>
    <row r="144" spans="1:11" ht="38.25">
      <c r="A144" s="113" t="s">
        <v>25</v>
      </c>
      <c r="B144" s="138" t="s">
        <v>17</v>
      </c>
      <c r="C144" s="173">
        <f>'УЭР иАПК '!C133</f>
        <v>100</v>
      </c>
      <c r="D144" s="148">
        <f>'УЭР иАПК '!D133</f>
        <v>100</v>
      </c>
      <c r="E144" s="148">
        <f>'УЭР иАПК '!E133</f>
        <v>100.5</v>
      </c>
      <c r="F144" s="148">
        <f>'УЭР иАПК '!F133</f>
        <v>100.4</v>
      </c>
      <c r="G144" s="148">
        <f>'УЭР иАПК '!G133</f>
        <v>100.6</v>
      </c>
      <c r="H144" s="166">
        <f>'УЭР иАПК '!H133</f>
        <v>100.5</v>
      </c>
      <c r="I144" s="166">
        <f>'УЭР иАПК '!I133</f>
        <v>100.8</v>
      </c>
      <c r="J144" s="166">
        <f>'УЭР иАПК '!J133</f>
        <v>100.5</v>
      </c>
      <c r="K144" s="166">
        <f>'УЭР иАПК '!K133</f>
        <v>100.8</v>
      </c>
    </row>
    <row r="145" spans="1:11" ht="38.25">
      <c r="A145" s="114" t="s">
        <v>127</v>
      </c>
      <c r="B145" s="138" t="s">
        <v>17</v>
      </c>
      <c r="C145" s="173">
        <f>'УЭР иАПК '!C134</f>
        <v>114.7</v>
      </c>
      <c r="D145" s="148">
        <f>'УЭР иАПК '!D134</f>
        <v>109.5</v>
      </c>
      <c r="E145" s="148">
        <f>'УЭР иАПК '!E134</f>
        <v>105.5</v>
      </c>
      <c r="F145" s="148">
        <f>'УЭР иАПК '!F134</f>
        <v>105.4</v>
      </c>
      <c r="G145" s="148">
        <f>'УЭР иАПК '!G134</f>
        <v>105.4</v>
      </c>
      <c r="H145" s="166">
        <f>'УЭР иАПК '!H134</f>
        <v>105.3</v>
      </c>
      <c r="I145" s="166">
        <f>'УЭР иАПК '!I134</f>
        <v>105.3</v>
      </c>
      <c r="J145" s="166">
        <f>'УЭР иАПК '!J134</f>
        <v>105.2</v>
      </c>
      <c r="K145" s="166">
        <f>'УЭР иАПК '!K134</f>
        <v>105.2</v>
      </c>
    </row>
    <row r="146" spans="1:11" ht="12.75">
      <c r="A146" s="37" t="s">
        <v>104</v>
      </c>
      <c r="B146" s="12"/>
      <c r="C146" s="69" t="e">
        <f>'УЭР иАПК '!#REF!</f>
        <v>#REF!</v>
      </c>
      <c r="D146" s="70" t="e">
        <f>'УЭР иАПК '!#REF!</f>
        <v>#REF!</v>
      </c>
      <c r="E146" s="70" t="e">
        <f>'УЭР иАПК '!#REF!</f>
        <v>#REF!</v>
      </c>
      <c r="F146" s="70" t="e">
        <f>'УЭР иАПК '!#REF!</f>
        <v>#REF!</v>
      </c>
      <c r="G146" s="70" t="e">
        <f>'УЭР иАПК '!#REF!</f>
        <v>#REF!</v>
      </c>
      <c r="H146" s="237" t="e">
        <f>'УЭР иАПК '!#REF!</f>
        <v>#REF!</v>
      </c>
      <c r="I146" s="237" t="e">
        <f>'УЭР иАПК '!#REF!</f>
        <v>#REF!</v>
      </c>
      <c r="J146" s="237" t="e">
        <f>'УЭР иАПК '!#REF!</f>
        <v>#REF!</v>
      </c>
      <c r="K146" s="237" t="e">
        <f>'УЭР иАПК '!#REF!</f>
        <v>#REF!</v>
      </c>
    </row>
    <row r="147" spans="1:11" ht="51">
      <c r="A147" s="186" t="s">
        <v>229</v>
      </c>
      <c r="B147" s="112" t="s">
        <v>15</v>
      </c>
      <c r="C147" s="173" t="s">
        <v>239</v>
      </c>
      <c r="D147" s="173" t="s">
        <v>239</v>
      </c>
      <c r="E147" s="173" t="s">
        <v>239</v>
      </c>
      <c r="F147" s="173" t="s">
        <v>239</v>
      </c>
      <c r="G147" s="173" t="s">
        <v>239</v>
      </c>
      <c r="H147" s="173" t="s">
        <v>239</v>
      </c>
      <c r="I147" s="173" t="s">
        <v>239</v>
      </c>
      <c r="J147" s="173" t="s">
        <v>239</v>
      </c>
      <c r="K147" s="173" t="s">
        <v>239</v>
      </c>
    </row>
    <row r="148" spans="1:11" ht="38.25">
      <c r="A148" s="192" t="s">
        <v>197</v>
      </c>
      <c r="B148" s="138" t="s">
        <v>17</v>
      </c>
      <c r="C148" s="173" t="s">
        <v>239</v>
      </c>
      <c r="D148" s="173" t="s">
        <v>239</v>
      </c>
      <c r="E148" s="173" t="s">
        <v>239</v>
      </c>
      <c r="F148" s="173" t="s">
        <v>239</v>
      </c>
      <c r="G148" s="173" t="s">
        <v>239</v>
      </c>
      <c r="H148" s="173" t="s">
        <v>239</v>
      </c>
      <c r="I148" s="173" t="s">
        <v>239</v>
      </c>
      <c r="J148" s="173" t="s">
        <v>239</v>
      </c>
      <c r="K148" s="173" t="s">
        <v>239</v>
      </c>
    </row>
    <row r="149" spans="1:11" s="16" customFormat="1" ht="48.75" customHeight="1">
      <c r="A149" s="111" t="s">
        <v>200</v>
      </c>
      <c r="B149" s="112" t="s">
        <v>15</v>
      </c>
      <c r="C149" s="166" t="s">
        <v>239</v>
      </c>
      <c r="D149" s="166" t="s">
        <v>239</v>
      </c>
      <c r="E149" s="166" t="s">
        <v>239</v>
      </c>
      <c r="F149" s="166" t="s">
        <v>239</v>
      </c>
      <c r="G149" s="166" t="s">
        <v>239</v>
      </c>
      <c r="H149" s="166" t="s">
        <v>239</v>
      </c>
      <c r="I149" s="166" t="s">
        <v>239</v>
      </c>
      <c r="J149" s="166" t="s">
        <v>239</v>
      </c>
      <c r="K149" s="166" t="s">
        <v>239</v>
      </c>
    </row>
    <row r="150" spans="1:11" s="16" customFormat="1" ht="51">
      <c r="A150" s="113" t="s">
        <v>25</v>
      </c>
      <c r="B150" s="112" t="s">
        <v>16</v>
      </c>
      <c r="C150" s="166" t="s">
        <v>239</v>
      </c>
      <c r="D150" s="166" t="s">
        <v>239</v>
      </c>
      <c r="E150" s="166" t="s">
        <v>239</v>
      </c>
      <c r="F150" s="166" t="s">
        <v>239</v>
      </c>
      <c r="G150" s="166" t="s">
        <v>239</v>
      </c>
      <c r="H150" s="166" t="s">
        <v>239</v>
      </c>
      <c r="I150" s="166" t="s">
        <v>239</v>
      </c>
      <c r="J150" s="166" t="s">
        <v>239</v>
      </c>
      <c r="K150" s="166" t="s">
        <v>239</v>
      </c>
    </row>
    <row r="151" spans="1:11" s="16" customFormat="1" ht="38.25">
      <c r="A151" s="114" t="s">
        <v>127</v>
      </c>
      <c r="B151" s="138" t="s">
        <v>17</v>
      </c>
      <c r="C151" s="166" t="s">
        <v>239</v>
      </c>
      <c r="D151" s="166" t="s">
        <v>239</v>
      </c>
      <c r="E151" s="166" t="s">
        <v>239</v>
      </c>
      <c r="F151" s="166" t="s">
        <v>239</v>
      </c>
      <c r="G151" s="166" t="s">
        <v>239</v>
      </c>
      <c r="H151" s="166" t="s">
        <v>239</v>
      </c>
      <c r="I151" s="166" t="s">
        <v>239</v>
      </c>
      <c r="J151" s="166" t="s">
        <v>239</v>
      </c>
      <c r="K151" s="166" t="s">
        <v>239</v>
      </c>
    </row>
    <row r="152" spans="1:11" s="16" customFormat="1" ht="52.5" customHeight="1">
      <c r="A152" s="113" t="s">
        <v>201</v>
      </c>
      <c r="B152" s="112" t="s">
        <v>15</v>
      </c>
      <c r="C152" s="166">
        <v>1.3</v>
      </c>
      <c r="D152" s="147">
        <f aca="true" t="shared" si="7" ref="D152:K152">(C152*D153*D154)/10000</f>
        <v>1.3494</v>
      </c>
      <c r="E152" s="147">
        <f t="shared" si="7"/>
        <v>1.403376</v>
      </c>
      <c r="F152" s="147">
        <f t="shared" si="7"/>
        <v>1.459565771664</v>
      </c>
      <c r="G152" s="147">
        <f t="shared" si="7"/>
        <v>1.5225547921059317</v>
      </c>
      <c r="H152" s="147">
        <f t="shared" si="7"/>
        <v>1.581992286080163</v>
      </c>
      <c r="I152" s="147">
        <f t="shared" si="7"/>
        <v>1.648676424923014</v>
      </c>
      <c r="J152" s="147">
        <f t="shared" si="7"/>
        <v>1.7113871300978105</v>
      </c>
      <c r="K152" s="147">
        <f t="shared" si="7"/>
        <v>1.7818072877270754</v>
      </c>
    </row>
    <row r="153" spans="1:11" s="16" customFormat="1" ht="51">
      <c r="A153" s="113" t="s">
        <v>25</v>
      </c>
      <c r="B153" s="112" t="s">
        <v>16</v>
      </c>
      <c r="C153" s="147"/>
      <c r="D153" s="148">
        <v>100</v>
      </c>
      <c r="E153" s="148">
        <v>100</v>
      </c>
      <c r="F153" s="148">
        <v>100.1</v>
      </c>
      <c r="G153" s="148">
        <v>100.4</v>
      </c>
      <c r="H153" s="148">
        <v>100.1</v>
      </c>
      <c r="I153" s="148">
        <v>100.4</v>
      </c>
      <c r="J153" s="148">
        <v>100.1</v>
      </c>
      <c r="K153" s="148">
        <v>100.4</v>
      </c>
    </row>
    <row r="154" spans="1:11" s="16" customFormat="1" ht="38.25">
      <c r="A154" s="114" t="s">
        <v>127</v>
      </c>
      <c r="B154" s="138" t="s">
        <v>17</v>
      </c>
      <c r="C154" s="148">
        <v>105.1</v>
      </c>
      <c r="D154" s="148">
        <v>103.8</v>
      </c>
      <c r="E154" s="148">
        <v>104</v>
      </c>
      <c r="F154" s="148">
        <v>103.9</v>
      </c>
      <c r="G154" s="148">
        <v>103.9</v>
      </c>
      <c r="H154" s="148">
        <v>103.8</v>
      </c>
      <c r="I154" s="148">
        <v>103.8</v>
      </c>
      <c r="J154" s="148">
        <v>103.7</v>
      </c>
      <c r="K154" s="148">
        <v>103.7</v>
      </c>
    </row>
    <row r="155" spans="1:11" ht="51">
      <c r="A155" s="111" t="s">
        <v>202</v>
      </c>
      <c r="B155" s="112" t="s">
        <v>89</v>
      </c>
      <c r="C155" s="152">
        <f>'Упо в жизнеобес'!C32</f>
        <v>14</v>
      </c>
      <c r="D155" s="152">
        <f>'Упо в жизнеобес'!D32</f>
        <v>17.9</v>
      </c>
      <c r="E155" s="152">
        <f>'Упо в жизнеобес'!E32</f>
        <v>21.6</v>
      </c>
      <c r="F155" s="152">
        <f>'Упо в жизнеобес'!F32</f>
        <v>26.3</v>
      </c>
      <c r="G155" s="152">
        <f>'Упо в жизнеобес'!G32</f>
        <v>26.3</v>
      </c>
      <c r="H155" s="152">
        <f>'Упо в жизнеобес'!H32</f>
        <v>32.38056</v>
      </c>
      <c r="I155" s="152">
        <f>'Упо в жизнеобес'!I32</f>
        <v>32.38056</v>
      </c>
      <c r="J155" s="152">
        <f>'Упо в жизнеобес'!J32</f>
        <v>40.142180232</v>
      </c>
      <c r="K155" s="152">
        <f>'Упо в жизнеобес'!K32</f>
        <v>40.142180232</v>
      </c>
    </row>
    <row r="156" spans="1:11" ht="51">
      <c r="A156" s="113" t="s">
        <v>25</v>
      </c>
      <c r="B156" s="112" t="s">
        <v>16</v>
      </c>
      <c r="C156" s="152">
        <f>'Упо в жизнеобес'!C33</f>
        <v>85.2</v>
      </c>
      <c r="D156" s="152">
        <f>'Упо в жизнеобес'!D33</f>
        <v>115</v>
      </c>
      <c r="E156" s="152">
        <f>'Упо в жизнеобес'!E33</f>
        <v>112.8</v>
      </c>
      <c r="F156" s="152">
        <f>'Упо в жизнеобес'!F33</f>
        <v>112.3</v>
      </c>
      <c r="G156" s="152">
        <f>'Упо в жизнеобес'!G33</f>
        <v>112.3</v>
      </c>
      <c r="H156" s="152">
        <f>'Упо в жизнеобес'!H33</f>
        <v>114</v>
      </c>
      <c r="I156" s="152">
        <f>'Упо в жизнеобес'!I33</f>
        <v>114</v>
      </c>
      <c r="J156" s="152">
        <f>'Упо в жизнеобес'!J33</f>
        <v>115</v>
      </c>
      <c r="K156" s="152">
        <f>'Упо в жизнеобес'!K33</f>
        <v>115</v>
      </c>
    </row>
    <row r="157" spans="1:11" ht="51">
      <c r="A157" s="114" t="s">
        <v>127</v>
      </c>
      <c r="B157" s="112" t="s">
        <v>16</v>
      </c>
      <c r="C157" s="152">
        <f>'Упо в жизнеобес'!C34</f>
        <v>0</v>
      </c>
      <c r="D157" s="152">
        <f>'Упо в жизнеобес'!D34</f>
        <v>113.5</v>
      </c>
      <c r="E157" s="152">
        <f>'Упо в жизнеобес'!E34</f>
        <v>108.5</v>
      </c>
      <c r="F157" s="152">
        <f>'Упо в жизнеобес'!F34</f>
        <v>108.2</v>
      </c>
      <c r="G157" s="152">
        <f>'Упо в жизнеобес'!G34</f>
        <v>108.2</v>
      </c>
      <c r="H157" s="152">
        <f>'Упо в жизнеобес'!H34</f>
        <v>108</v>
      </c>
      <c r="I157" s="152">
        <f>'Упо в жизнеобес'!I34</f>
        <v>108</v>
      </c>
      <c r="J157" s="152">
        <f>'Упо в жизнеобес'!J34</f>
        <v>107.8</v>
      </c>
      <c r="K157" s="152">
        <f>'Упо в жизнеобес'!K34</f>
        <v>107.8</v>
      </c>
    </row>
    <row r="158" spans="1:11" ht="51">
      <c r="A158" s="111" t="s">
        <v>203</v>
      </c>
      <c r="B158" s="112" t="s">
        <v>89</v>
      </c>
      <c r="C158" s="152">
        <f>'Упо в жизнеобес'!C35</f>
        <v>61.8</v>
      </c>
      <c r="D158" s="152">
        <f>'Упо в жизнеобес'!D35</f>
        <v>67.9</v>
      </c>
      <c r="E158" s="152">
        <f>'Упо в жизнеобес'!E35</f>
        <v>85.1</v>
      </c>
      <c r="F158" s="152">
        <f>'Упо в жизнеобес'!F35</f>
        <v>94.2</v>
      </c>
      <c r="G158" s="152">
        <f>'Упо в жизнеобес'!G35</f>
        <v>94.2</v>
      </c>
      <c r="H158" s="152">
        <f>'Упо в жизнеобес'!H35</f>
        <v>104</v>
      </c>
      <c r="I158" s="152">
        <f>'Упо в жизнеобес'!I35</f>
        <v>104</v>
      </c>
      <c r="J158" s="152">
        <f>'Упо в жизнеобес'!J35</f>
        <v>114</v>
      </c>
      <c r="K158" s="152">
        <f>'Упо в жизнеобес'!K35</f>
        <v>114</v>
      </c>
    </row>
    <row r="159" spans="1:11" ht="51">
      <c r="A159" s="113" t="s">
        <v>25</v>
      </c>
      <c r="B159" s="112" t="s">
        <v>16</v>
      </c>
      <c r="C159" s="152">
        <f>'Упо в жизнеобес'!C36</f>
        <v>92.8</v>
      </c>
      <c r="D159" s="152">
        <f>'Упо в жизнеобес'!D36</f>
        <v>96.4</v>
      </c>
      <c r="E159" s="152">
        <f>'Упо в жизнеобес'!E36</f>
        <v>112.9</v>
      </c>
      <c r="F159" s="152">
        <f>'Упо в жизнеобес'!F36</f>
        <v>100.4</v>
      </c>
      <c r="G159" s="152">
        <f>'Упо в жизнеобес'!G36</f>
        <v>100.4</v>
      </c>
      <c r="H159" s="152">
        <f>'Упо в жизнеобес'!H36</f>
        <v>100.4</v>
      </c>
      <c r="I159" s="152">
        <f>'Упо в жизнеобес'!I36</f>
        <v>100.4</v>
      </c>
      <c r="J159" s="152">
        <f>'Упо в жизнеобес'!J36</f>
        <v>100.1</v>
      </c>
      <c r="K159" s="152">
        <f>'Упо в жизнеобес'!K36</f>
        <v>100.1</v>
      </c>
    </row>
    <row r="160" spans="1:11" ht="51">
      <c r="A160" s="114" t="s">
        <v>127</v>
      </c>
      <c r="B160" s="112" t="s">
        <v>16</v>
      </c>
      <c r="C160" s="152">
        <f>'Упо в жизнеобес'!C37</f>
        <v>0</v>
      </c>
      <c r="D160" s="152">
        <f>'Упо в жизнеобес'!D37</f>
        <v>105.5</v>
      </c>
      <c r="E160" s="152">
        <f>'Упо в жизнеобес'!E37</f>
        <v>111</v>
      </c>
      <c r="F160" s="152">
        <f>'Упо в жизнеобес'!F37</f>
        <v>110.2</v>
      </c>
      <c r="G160" s="152">
        <f>'Упо в жизнеобес'!G37</f>
        <v>110.2</v>
      </c>
      <c r="H160" s="152">
        <f>'Упо в жизнеобес'!H37</f>
        <v>110</v>
      </c>
      <c r="I160" s="152">
        <f>'Упо в жизнеобес'!I37</f>
        <v>110</v>
      </c>
      <c r="J160" s="152">
        <f>'Упо в жизнеобес'!J37</f>
        <v>109.5</v>
      </c>
      <c r="K160" s="152">
        <f>'Упо в жизнеобес'!K37</f>
        <v>109.5</v>
      </c>
    </row>
    <row r="161" spans="1:11" ht="51">
      <c r="A161" s="111" t="s">
        <v>115</v>
      </c>
      <c r="B161" s="112" t="s">
        <v>89</v>
      </c>
      <c r="C161" s="98">
        <f>'У-культуры, спорта'!C28</f>
        <v>4.34</v>
      </c>
      <c r="D161" s="98">
        <f>'У-культуры, спорта'!D28</f>
        <v>4.34</v>
      </c>
      <c r="E161" s="98">
        <f>'У-культуры, спорта'!E28</f>
        <v>3.92</v>
      </c>
      <c r="F161" s="98">
        <f>'У-культуры, спорта'!F28</f>
        <v>4.09</v>
      </c>
      <c r="G161" s="98">
        <f>'У-культуры, спорта'!G28</f>
        <v>4.11</v>
      </c>
      <c r="H161" s="98">
        <f>'У-культуры, спорта'!H28</f>
        <v>4.31</v>
      </c>
      <c r="I161" s="98">
        <f>'У-культуры, спорта'!I28</f>
        <v>4.35</v>
      </c>
      <c r="J161" s="98">
        <f>'У-культуры, спорта'!J28</f>
        <v>4.57</v>
      </c>
      <c r="K161" s="98">
        <f>'У-культуры, спорта'!K28</f>
        <v>4.64</v>
      </c>
    </row>
    <row r="162" spans="1:11" ht="51">
      <c r="A162" s="113" t="s">
        <v>25</v>
      </c>
      <c r="B162" s="112" t="s">
        <v>16</v>
      </c>
      <c r="C162" s="98">
        <f>'У-культуры, спорта'!C29</f>
        <v>74.1</v>
      </c>
      <c r="D162" s="98">
        <f>'У-культуры, спорта'!D29</f>
        <v>91.5</v>
      </c>
      <c r="E162" s="98">
        <f>'У-культуры, спорта'!E29</f>
        <v>86.9</v>
      </c>
      <c r="F162" s="98">
        <f>'У-культуры, спорта'!F29</f>
        <v>100.5</v>
      </c>
      <c r="G162" s="98">
        <f>'У-культуры, спорта'!G29</f>
        <v>101</v>
      </c>
      <c r="H162" s="98">
        <f>'У-культуры, спорта'!H29</f>
        <v>101.5</v>
      </c>
      <c r="I162" s="98">
        <f>'У-культуры, спорта'!I29</f>
        <v>102</v>
      </c>
      <c r="J162" s="98">
        <f>'У-культуры, спорта'!J29</f>
        <v>102.5</v>
      </c>
      <c r="K162" s="98">
        <f>'У-культуры, спорта'!K29</f>
        <v>103</v>
      </c>
    </row>
    <row r="163" spans="1:11" ht="51">
      <c r="A163" s="114" t="s">
        <v>127</v>
      </c>
      <c r="B163" s="112" t="s">
        <v>16</v>
      </c>
      <c r="C163" s="98">
        <f>'У-культуры, спорта'!C30</f>
        <v>117.2</v>
      </c>
      <c r="D163" s="98">
        <f>'У-культуры, спорта'!D30</f>
        <v>109.3</v>
      </c>
      <c r="E163" s="98">
        <f>'У-культуры, спорта'!E30</f>
        <v>104</v>
      </c>
      <c r="F163" s="98">
        <f>'У-культуры, спорта'!F30</f>
        <v>103.8</v>
      </c>
      <c r="G163" s="98">
        <f>'У-культуры, спорта'!G30</f>
        <v>103.8</v>
      </c>
      <c r="H163" s="98">
        <f>'У-культуры, спорта'!H30</f>
        <v>103.7</v>
      </c>
      <c r="I163" s="98">
        <f>'У-культуры, спорта'!I30</f>
        <v>103.7</v>
      </c>
      <c r="J163" s="98">
        <f>'У-культуры, спорта'!J30</f>
        <v>103.5</v>
      </c>
      <c r="K163" s="98">
        <f>'У-культуры, спорта'!K30</f>
        <v>103.5</v>
      </c>
    </row>
    <row r="164" spans="1:11" ht="51">
      <c r="A164" s="111" t="s">
        <v>207</v>
      </c>
      <c r="B164" s="112" t="s">
        <v>89</v>
      </c>
      <c r="C164" s="115"/>
      <c r="D164" s="115">
        <f>(C164*D165*D166)/10000</f>
        <v>0</v>
      </c>
      <c r="E164" s="115">
        <f>(D164*E165*E166)/10000</f>
        <v>0</v>
      </c>
      <c r="F164" s="115">
        <f>(E164*F165*F166)/10000</f>
        <v>0</v>
      </c>
      <c r="G164" s="115">
        <f>E164*G165*G166/10000</f>
        <v>0</v>
      </c>
      <c r="H164" s="115">
        <f>F164*H165*H166/10000</f>
        <v>0</v>
      </c>
      <c r="I164" s="115">
        <f>G164*I165*I166/10000</f>
        <v>0</v>
      </c>
      <c r="J164" s="115">
        <f>H164*J165*J166/10000</f>
        <v>0</v>
      </c>
      <c r="K164" s="115">
        <f>I164*K165*K166/10000</f>
        <v>0</v>
      </c>
    </row>
    <row r="165" spans="1:11" ht="51">
      <c r="A165" s="113" t="s">
        <v>25</v>
      </c>
      <c r="B165" s="112" t="s">
        <v>16</v>
      </c>
      <c r="C165" s="115"/>
      <c r="D165" s="115"/>
      <c r="E165" s="115"/>
      <c r="F165" s="115"/>
      <c r="G165" s="115"/>
      <c r="H165" s="115"/>
      <c r="I165" s="115"/>
      <c r="J165" s="115"/>
      <c r="K165" s="115"/>
    </row>
    <row r="166" spans="1:11" ht="51">
      <c r="A166" s="114" t="s">
        <v>127</v>
      </c>
      <c r="B166" s="112" t="s">
        <v>16</v>
      </c>
      <c r="C166" s="115"/>
      <c r="D166" s="115"/>
      <c r="E166" s="115"/>
      <c r="F166" s="115"/>
      <c r="G166" s="115"/>
      <c r="H166" s="115"/>
      <c r="I166" s="115"/>
      <c r="J166" s="115"/>
      <c r="K166" s="115"/>
    </row>
    <row r="167" spans="1:11" ht="51">
      <c r="A167" s="111" t="s">
        <v>230</v>
      </c>
      <c r="B167" s="112" t="s">
        <v>89</v>
      </c>
      <c r="C167" s="115"/>
      <c r="D167" s="115">
        <f>(C167*D168*D169)/10000</f>
        <v>0</v>
      </c>
      <c r="E167" s="115">
        <f>(D167*E168*E169)/10000</f>
        <v>0</v>
      </c>
      <c r="F167" s="115">
        <f>(E167*F168*F169)/10000</f>
        <v>0</v>
      </c>
      <c r="G167" s="115">
        <f>E167*G168*G169/10000</f>
        <v>0</v>
      </c>
      <c r="H167" s="115">
        <f>F167*H168*H169/10000</f>
        <v>0</v>
      </c>
      <c r="I167" s="115">
        <f>G167*I168*I169/10000</f>
        <v>0</v>
      </c>
      <c r="J167" s="115">
        <f>H167*J168*J169/10000</f>
        <v>0</v>
      </c>
      <c r="K167" s="115">
        <f>I167*K168*K169/10000</f>
        <v>0</v>
      </c>
    </row>
    <row r="168" spans="1:11" ht="51">
      <c r="A168" s="113" t="s">
        <v>25</v>
      </c>
      <c r="B168" s="112" t="s">
        <v>16</v>
      </c>
      <c r="C168" s="115"/>
      <c r="D168" s="115"/>
      <c r="E168" s="115"/>
      <c r="F168" s="115"/>
      <c r="G168" s="115"/>
      <c r="H168" s="115"/>
      <c r="I168" s="115"/>
      <c r="J168" s="115"/>
      <c r="K168" s="115"/>
    </row>
    <row r="169" spans="1:11" ht="51">
      <c r="A169" s="114" t="s">
        <v>127</v>
      </c>
      <c r="B169" s="112" t="s">
        <v>16</v>
      </c>
      <c r="C169" s="115"/>
      <c r="D169" s="115"/>
      <c r="E169" s="115"/>
      <c r="F169" s="115"/>
      <c r="G169" s="115"/>
      <c r="H169" s="115"/>
      <c r="I169" s="115"/>
      <c r="J169" s="115"/>
      <c r="K169" s="115"/>
    </row>
    <row r="170" spans="1:11" ht="51">
      <c r="A170" s="111" t="s">
        <v>117</v>
      </c>
      <c r="B170" s="112" t="s">
        <v>89</v>
      </c>
      <c r="C170" s="115"/>
      <c r="D170" s="115">
        <f>(C170*D171*D172)/10000</f>
        <v>0</v>
      </c>
      <c r="E170" s="115">
        <f>(D170*E171*E172)/10000</f>
        <v>0</v>
      </c>
      <c r="F170" s="115">
        <f>(E170*F171*F172)/10000</f>
        <v>0</v>
      </c>
      <c r="G170" s="115">
        <f>E170*G171*G172/10000</f>
        <v>0</v>
      </c>
      <c r="H170" s="115">
        <f>F170*H171*H172/10000</f>
        <v>0</v>
      </c>
      <c r="I170" s="115">
        <f>G170*I171*I172/10000</f>
        <v>0</v>
      </c>
      <c r="J170" s="115">
        <f>H170*J171*J172/10000</f>
        <v>0</v>
      </c>
      <c r="K170" s="115">
        <f>I170*K171*K172/10000</f>
        <v>0</v>
      </c>
    </row>
    <row r="171" spans="1:11" ht="51">
      <c r="A171" s="113" t="s">
        <v>25</v>
      </c>
      <c r="B171" s="112" t="s">
        <v>16</v>
      </c>
      <c r="C171" s="116"/>
      <c r="D171" s="116"/>
      <c r="E171" s="116"/>
      <c r="F171" s="116"/>
      <c r="G171" s="116"/>
      <c r="H171" s="116"/>
      <c r="I171" s="116"/>
      <c r="J171" s="116"/>
      <c r="K171" s="116"/>
    </row>
    <row r="172" spans="1:11" ht="51">
      <c r="A172" s="114" t="s">
        <v>127</v>
      </c>
      <c r="B172" s="112" t="s">
        <v>16</v>
      </c>
      <c r="C172" s="116"/>
      <c r="D172" s="116"/>
      <c r="E172" s="116"/>
      <c r="F172" s="116"/>
      <c r="G172" s="116"/>
      <c r="H172" s="116"/>
      <c r="I172" s="116"/>
      <c r="J172" s="116"/>
      <c r="K172" s="116"/>
    </row>
    <row r="173" spans="1:11" ht="51">
      <c r="A173" s="111" t="s">
        <v>231</v>
      </c>
      <c r="B173" s="112" t="s">
        <v>89</v>
      </c>
      <c r="C173" s="115"/>
      <c r="D173" s="115">
        <f>(C173*D174*D175)/10000</f>
        <v>0</v>
      </c>
      <c r="E173" s="115">
        <f>(D173*E174*E175)/10000</f>
        <v>0</v>
      </c>
      <c r="F173" s="115">
        <f>(E173*F174*F175)/10000</f>
        <v>0</v>
      </c>
      <c r="G173" s="115">
        <f>E173*G174*G175/10000</f>
        <v>0</v>
      </c>
      <c r="H173" s="115">
        <f>F173*H174*H175/10000</f>
        <v>0</v>
      </c>
      <c r="I173" s="115">
        <f>G173*I174*I175/10000</f>
        <v>0</v>
      </c>
      <c r="J173" s="115">
        <f>H173*J174*J175/10000</f>
        <v>0</v>
      </c>
      <c r="K173" s="115">
        <f>I173*K174*K175/10000</f>
        <v>0</v>
      </c>
    </row>
    <row r="174" spans="1:11" ht="51">
      <c r="A174" s="113" t="s">
        <v>25</v>
      </c>
      <c r="B174" s="112" t="s">
        <v>16</v>
      </c>
      <c r="C174" s="116"/>
      <c r="D174" s="116"/>
      <c r="E174" s="116"/>
      <c r="F174" s="116"/>
      <c r="G174" s="116"/>
      <c r="H174" s="116"/>
      <c r="I174" s="116"/>
      <c r="J174" s="116"/>
      <c r="K174" s="116"/>
    </row>
    <row r="175" spans="1:11" ht="51">
      <c r="A175" s="114" t="s">
        <v>127</v>
      </c>
      <c r="B175" s="112" t="s">
        <v>16</v>
      </c>
      <c r="C175" s="116"/>
      <c r="D175" s="116"/>
      <c r="E175" s="116"/>
      <c r="F175" s="116"/>
      <c r="G175" s="116"/>
      <c r="H175" s="116"/>
      <c r="I175" s="116"/>
      <c r="J175" s="116"/>
      <c r="K175" s="116"/>
    </row>
    <row r="176" spans="1:11" ht="51">
      <c r="A176" s="200" t="s">
        <v>232</v>
      </c>
      <c r="B176" s="112" t="s">
        <v>89</v>
      </c>
      <c r="C176" s="115">
        <v>0</v>
      </c>
      <c r="D176" s="115">
        <v>0</v>
      </c>
      <c r="E176" s="115">
        <v>0</v>
      </c>
      <c r="F176" s="115">
        <v>0</v>
      </c>
      <c r="G176" s="115">
        <v>0</v>
      </c>
      <c r="H176" s="115">
        <v>0</v>
      </c>
      <c r="I176" s="115">
        <v>0</v>
      </c>
      <c r="J176" s="115">
        <v>0</v>
      </c>
      <c r="K176" s="115">
        <v>0</v>
      </c>
    </row>
    <row r="177" spans="1:11" ht="51">
      <c r="A177" s="113" t="s">
        <v>25</v>
      </c>
      <c r="B177" s="112" t="s">
        <v>16</v>
      </c>
      <c r="C177" s="116"/>
      <c r="D177" s="116"/>
      <c r="E177" s="116"/>
      <c r="F177" s="116"/>
      <c r="G177" s="116"/>
      <c r="H177" s="116"/>
      <c r="I177" s="116"/>
      <c r="J177" s="116"/>
      <c r="K177" s="116"/>
    </row>
    <row r="178" spans="1:11" ht="51">
      <c r="A178" s="114" t="s">
        <v>127</v>
      </c>
      <c r="B178" s="112" t="s">
        <v>16</v>
      </c>
      <c r="C178" s="116"/>
      <c r="D178" s="116"/>
      <c r="E178" s="116"/>
      <c r="F178" s="116"/>
      <c r="G178" s="116"/>
      <c r="H178" s="116"/>
      <c r="I178" s="116"/>
      <c r="J178" s="116"/>
      <c r="K178" s="116"/>
    </row>
    <row r="179" spans="1:11" ht="12.75">
      <c r="A179" s="114" t="s">
        <v>233</v>
      </c>
      <c r="B179" s="112"/>
      <c r="C179" s="116"/>
      <c r="D179" s="116"/>
      <c r="E179" s="116"/>
      <c r="F179" s="116"/>
      <c r="G179" s="116"/>
      <c r="H179" s="116"/>
      <c r="I179" s="116"/>
      <c r="J179" s="116"/>
      <c r="K179" s="116"/>
    </row>
    <row r="180" spans="1:11" s="16" customFormat="1" ht="12.75">
      <c r="A180" s="260" t="s">
        <v>105</v>
      </c>
      <c r="B180" s="260"/>
      <c r="C180" s="260"/>
      <c r="D180" s="260"/>
      <c r="E180" s="260"/>
      <c r="F180" s="260"/>
      <c r="G180" s="260"/>
      <c r="H180" s="260"/>
      <c r="I180" s="260"/>
      <c r="J180" s="260"/>
      <c r="K180" s="260"/>
    </row>
    <row r="181" spans="1:11" s="16" customFormat="1" ht="38.25">
      <c r="A181" s="160" t="s">
        <v>39</v>
      </c>
      <c r="B181" s="159" t="s">
        <v>37</v>
      </c>
      <c r="C181" s="149">
        <f>'Упо в жизнеобес'!C26</f>
        <v>0</v>
      </c>
      <c r="D181" s="149">
        <f>'Упо в жизнеобес'!D26</f>
        <v>0</v>
      </c>
      <c r="E181" s="149">
        <f>'Упо в жизнеобес'!E26</f>
        <v>0</v>
      </c>
      <c r="F181" s="149">
        <f>'Упо в жизнеобес'!F26</f>
        <v>0</v>
      </c>
      <c r="G181" s="149">
        <f>'Упо в жизнеобес'!G26</f>
        <v>0</v>
      </c>
      <c r="H181" s="149">
        <f>'Упо в жизнеобес'!H26</f>
        <v>0</v>
      </c>
      <c r="I181" s="149">
        <f>'Упо в жизнеобес'!I26</f>
        <v>0</v>
      </c>
      <c r="J181" s="149">
        <f>'Упо в жизнеобес'!J26</f>
        <v>0</v>
      </c>
      <c r="K181" s="149">
        <f>'Упо в жизнеобес'!K26</f>
        <v>0</v>
      </c>
    </row>
    <row r="182" spans="1:11" s="16" customFormat="1" ht="38.25">
      <c r="A182" s="160" t="s">
        <v>108</v>
      </c>
      <c r="B182" s="159" t="s">
        <v>107</v>
      </c>
      <c r="C182" s="149">
        <f>'Упо в жизнеобес'!C27</f>
        <v>0</v>
      </c>
      <c r="D182" s="149">
        <f>'Упо в жизнеобес'!D27</f>
        <v>0</v>
      </c>
      <c r="E182" s="149">
        <f>'Упо в жизнеобес'!E27</f>
        <v>0</v>
      </c>
      <c r="F182" s="149">
        <f>'Упо в жизнеобес'!F27</f>
        <v>0</v>
      </c>
      <c r="G182" s="149">
        <f>'Упо в жизнеобес'!G27</f>
        <v>0</v>
      </c>
      <c r="H182" s="149">
        <f>'Упо в жизнеобес'!H27</f>
        <v>0</v>
      </c>
      <c r="I182" s="149">
        <f>'Упо в жизнеобес'!I27</f>
        <v>0</v>
      </c>
      <c r="J182" s="149">
        <f>'Упо в жизнеобес'!J27</f>
        <v>0</v>
      </c>
      <c r="K182" s="149">
        <f>'Упо в жизнеобес'!K27</f>
        <v>0</v>
      </c>
    </row>
    <row r="183" spans="1:11" s="16" customFormat="1" ht="51">
      <c r="A183" s="160" t="s">
        <v>109</v>
      </c>
      <c r="B183" s="159" t="s">
        <v>74</v>
      </c>
      <c r="C183" s="149">
        <f>'Упо в жизнеобес'!C28</f>
        <v>0</v>
      </c>
      <c r="D183" s="149">
        <f>'Упо в жизнеобес'!D28</f>
        <v>0</v>
      </c>
      <c r="E183" s="149">
        <f>'Упо в жизнеобес'!E28</f>
        <v>0</v>
      </c>
      <c r="F183" s="149">
        <f>'Упо в жизнеобес'!F28</f>
        <v>0</v>
      </c>
      <c r="G183" s="149">
        <f>'Упо в жизнеобес'!G28</f>
        <v>0</v>
      </c>
      <c r="H183" s="149">
        <f>'Упо в жизнеобес'!H28</f>
        <v>0</v>
      </c>
      <c r="I183" s="149">
        <f>'Упо в жизнеобес'!I28</f>
        <v>0</v>
      </c>
      <c r="J183" s="149">
        <f>'Упо в жизнеобес'!J28</f>
        <v>0</v>
      </c>
      <c r="K183" s="149">
        <f>'Упо в жизнеобес'!K28</f>
        <v>0</v>
      </c>
    </row>
    <row r="184" spans="1:11" s="16" customFormat="1" ht="51">
      <c r="A184" s="129" t="s">
        <v>132</v>
      </c>
      <c r="B184" s="159" t="s">
        <v>8</v>
      </c>
      <c r="C184" s="147">
        <f>'Упо в жизнеобес'!C29</f>
        <v>0</v>
      </c>
      <c r="D184" s="147">
        <f>'Упо в жизнеобес'!D29</f>
        <v>0</v>
      </c>
      <c r="E184" s="147">
        <f>'Упо в жизнеобес'!E29</f>
        <v>0</v>
      </c>
      <c r="F184" s="147">
        <f>'Упо в жизнеобес'!F29</f>
        <v>0</v>
      </c>
      <c r="G184" s="147">
        <f>'Упо в жизнеобес'!G29</f>
        <v>0</v>
      </c>
      <c r="H184" s="147">
        <f>'Упо в жизнеобес'!H29</f>
        <v>0</v>
      </c>
      <c r="I184" s="147">
        <f>'Упо в жизнеобес'!I29</f>
        <v>0</v>
      </c>
      <c r="J184" s="147">
        <f>'Упо в жизнеобес'!J29</f>
        <v>0</v>
      </c>
      <c r="K184" s="147">
        <f>'Упо в жизнеобес'!K29</f>
        <v>0</v>
      </c>
    </row>
    <row r="185" spans="1:11" s="16" customFormat="1" ht="38.25">
      <c r="A185" s="129" t="s">
        <v>133</v>
      </c>
      <c r="B185" s="159" t="s">
        <v>40</v>
      </c>
      <c r="C185" s="161">
        <f>'Упо в жизнеобес'!C30</f>
        <v>7236</v>
      </c>
      <c r="D185" s="161">
        <f>'Упо в жизнеобес'!D30</f>
        <v>6555</v>
      </c>
      <c r="E185" s="161">
        <f>'Упо в жизнеобес'!E30</f>
        <v>6519</v>
      </c>
      <c r="F185" s="161">
        <f>'Упо в жизнеобес'!F30</f>
        <v>6500</v>
      </c>
      <c r="G185" s="161">
        <f>'Упо в жизнеобес'!G30</f>
        <v>6500</v>
      </c>
      <c r="H185" s="161">
        <f>'Упо в жизнеобес'!H30</f>
        <v>6500</v>
      </c>
      <c r="I185" s="161">
        <f>'Упо в жизнеобес'!I30</f>
        <v>6500</v>
      </c>
      <c r="J185" s="161">
        <f>'Упо в жизнеобес'!J30</f>
        <v>6500</v>
      </c>
      <c r="K185" s="161">
        <f>'Упо в жизнеобес'!K30</f>
        <v>6500</v>
      </c>
    </row>
    <row r="186" spans="1:11" ht="12.75">
      <c r="A186" s="76"/>
      <c r="B186" s="38"/>
      <c r="C186" s="69"/>
      <c r="D186" s="71"/>
      <c r="E186" s="71"/>
      <c r="F186" s="71"/>
      <c r="G186" s="71"/>
      <c r="H186" s="71"/>
      <c r="I186" s="71"/>
      <c r="J186" s="71"/>
      <c r="K186" s="71"/>
    </row>
    <row r="187" spans="1:11" ht="12.75">
      <c r="A187" s="260" t="s">
        <v>112</v>
      </c>
      <c r="B187" s="260"/>
      <c r="C187" s="260"/>
      <c r="D187" s="260"/>
      <c r="E187" s="260"/>
      <c r="F187" s="260"/>
      <c r="G187" s="260"/>
      <c r="H187" s="260"/>
      <c r="I187" s="260"/>
      <c r="J187" s="260"/>
      <c r="K187" s="260"/>
    </row>
    <row r="188" spans="1:11" ht="25.5">
      <c r="A188" s="19" t="s">
        <v>46</v>
      </c>
      <c r="B188" s="81"/>
      <c r="C188" s="82"/>
      <c r="D188" s="82"/>
      <c r="E188" s="82"/>
      <c r="F188" s="82"/>
      <c r="G188" s="82"/>
      <c r="H188" s="82"/>
      <c r="I188" s="82"/>
      <c r="J188" s="82"/>
      <c r="K188" s="82"/>
    </row>
    <row r="189" spans="1:11" ht="38.25">
      <c r="A189" s="101" t="s">
        <v>113</v>
      </c>
      <c r="B189" s="102" t="s">
        <v>47</v>
      </c>
      <c r="C189" s="99">
        <f>'У-культуры, спорта'!C13</f>
        <v>0</v>
      </c>
      <c r="D189" s="99">
        <f>'У-культуры, спорта'!D13</f>
        <v>0</v>
      </c>
      <c r="E189" s="99">
        <f>'У-культуры, спорта'!E13</f>
        <v>0</v>
      </c>
      <c r="F189" s="99">
        <f>'У-культуры, спорта'!F13</f>
        <v>0</v>
      </c>
      <c r="G189" s="99">
        <f>'У-культуры, спорта'!G13</f>
        <v>0</v>
      </c>
      <c r="H189" s="99">
        <f>'У-культуры, спорта'!H13</f>
        <v>0</v>
      </c>
      <c r="I189" s="99">
        <f>'У-культуры, спорта'!I13</f>
        <v>0</v>
      </c>
      <c r="J189" s="99">
        <f>'У-культуры, спорта'!J13</f>
        <v>0</v>
      </c>
      <c r="K189" s="99">
        <f>'У-культуры, спорта'!K13</f>
        <v>0</v>
      </c>
    </row>
    <row r="190" spans="1:11" ht="25.5">
      <c r="A190" s="103" t="s">
        <v>178</v>
      </c>
      <c r="B190" s="104" t="s">
        <v>40</v>
      </c>
      <c r="C190" s="100">
        <f>'У-культуры, спорта'!C14</f>
        <v>6571</v>
      </c>
      <c r="D190" s="100">
        <f>'У-культуры, спорта'!D14</f>
        <v>6538</v>
      </c>
      <c r="E190" s="100">
        <f>'У-культуры, спорта'!E14</f>
        <v>6500</v>
      </c>
      <c r="F190" s="100">
        <f>'У-культуры, спорта'!F14</f>
        <v>6500</v>
      </c>
      <c r="G190" s="100">
        <f>'У-культуры, спорта'!G14</f>
        <v>6500</v>
      </c>
      <c r="H190" s="100">
        <f>'У-культуры, спорта'!H14</f>
        <v>6500</v>
      </c>
      <c r="I190" s="100">
        <f>'У-культуры, спорта'!I14</f>
        <v>6500</v>
      </c>
      <c r="J190" s="100">
        <f>'У-культуры, спорта'!J14</f>
        <v>6500</v>
      </c>
      <c r="K190" s="100">
        <f>'У-культуры, спорта'!K14</f>
        <v>6500</v>
      </c>
    </row>
    <row r="191" spans="1:11" ht="12.75">
      <c r="A191" s="105" t="s">
        <v>145</v>
      </c>
      <c r="B191" s="102" t="s">
        <v>18</v>
      </c>
      <c r="C191" s="100">
        <f>'У-культуры, спорта'!C15</f>
        <v>0</v>
      </c>
      <c r="D191" s="100">
        <f>'У-культуры, спорта'!D15</f>
        <v>0</v>
      </c>
      <c r="E191" s="100">
        <f>'У-культуры, спорта'!E15</f>
        <v>0</v>
      </c>
      <c r="F191" s="100">
        <f>'У-культуры, спорта'!F15</f>
        <v>0</v>
      </c>
      <c r="G191" s="100">
        <f>'У-культуры, спорта'!G15</f>
        <v>0</v>
      </c>
      <c r="H191" s="100">
        <f>'У-культуры, спорта'!H15</f>
        <v>0</v>
      </c>
      <c r="I191" s="100">
        <f>'У-культуры, спорта'!I15</f>
        <v>0</v>
      </c>
      <c r="J191" s="100">
        <f>'У-культуры, спорта'!J15</f>
        <v>0</v>
      </c>
      <c r="K191" s="100">
        <f>'У-культуры, спорта'!K15</f>
        <v>0</v>
      </c>
    </row>
    <row r="192" spans="1:11" ht="38.25">
      <c r="A192" s="101" t="s">
        <v>144</v>
      </c>
      <c r="B192" s="102" t="s">
        <v>47</v>
      </c>
      <c r="C192" s="99">
        <f>'У-культуры, спорта'!C16</f>
        <v>4.565515142291889</v>
      </c>
      <c r="D192" s="99">
        <f>'У-культуры, спорта'!D16</f>
        <v>4.588559192413582</v>
      </c>
      <c r="E192" s="99">
        <f>'У-культуры, спорта'!E16</f>
        <v>4.615384615384616</v>
      </c>
      <c r="F192" s="99">
        <f>'У-культуры, спорта'!F16</f>
        <v>4.615384615384616</v>
      </c>
      <c r="G192" s="99">
        <f>'У-культуры, спорта'!G16</f>
        <v>4.615384615384616</v>
      </c>
      <c r="H192" s="99">
        <f>'У-культуры, спорта'!H16</f>
        <v>4.615384615384616</v>
      </c>
      <c r="I192" s="99">
        <f>'У-культуры, спорта'!I16</f>
        <v>4.615384615384616</v>
      </c>
      <c r="J192" s="99">
        <f>'У-культуры, спорта'!J16</f>
        <v>4.615384615384616</v>
      </c>
      <c r="K192" s="99">
        <f>'У-культуры, спорта'!K16</f>
        <v>4.615384615384616</v>
      </c>
    </row>
    <row r="193" spans="1:11" ht="25.5">
      <c r="A193" s="103" t="s">
        <v>150</v>
      </c>
      <c r="B193" s="102" t="s">
        <v>18</v>
      </c>
      <c r="C193" s="100">
        <f>'У-культуры, спорта'!C17</f>
        <v>3</v>
      </c>
      <c r="D193" s="100">
        <f>'У-культуры, спорта'!D17</f>
        <v>3</v>
      </c>
      <c r="E193" s="100">
        <f>'У-культуры, спорта'!E17</f>
        <v>3</v>
      </c>
      <c r="F193" s="100">
        <f>'У-культуры, спорта'!F17</f>
        <v>3</v>
      </c>
      <c r="G193" s="100">
        <f>'У-культуры, спорта'!G17</f>
        <v>3</v>
      </c>
      <c r="H193" s="100">
        <f>'У-культуры, спорта'!H17</f>
        <v>3</v>
      </c>
      <c r="I193" s="100">
        <f>'У-культуры, спорта'!I17</f>
        <v>3</v>
      </c>
      <c r="J193" s="100">
        <f>'У-культуры, спорта'!J17</f>
        <v>3</v>
      </c>
      <c r="K193" s="100">
        <f>'У-культуры, спорта'!K17</f>
        <v>3</v>
      </c>
    </row>
    <row r="194" spans="1:11" ht="38.25">
      <c r="A194" s="106" t="s">
        <v>114</v>
      </c>
      <c r="B194" s="102" t="s">
        <v>47</v>
      </c>
      <c r="C194" s="99">
        <f>'У-культуры, спорта'!C18</f>
        <v>3.0436767615279257</v>
      </c>
      <c r="D194" s="99">
        <f>'У-культуры, спорта'!D18</f>
        <v>3.0590394616090544</v>
      </c>
      <c r="E194" s="99">
        <f>'У-культуры, спорта'!E18</f>
        <v>3.076923076923077</v>
      </c>
      <c r="F194" s="99">
        <f>'У-культуры, спорта'!F18</f>
        <v>3.076923076923077</v>
      </c>
      <c r="G194" s="99">
        <f>'У-культуры, спорта'!G18</f>
        <v>3.076923076923077</v>
      </c>
      <c r="H194" s="99">
        <f>'У-культуры, спорта'!H18</f>
        <v>3.076923076923077</v>
      </c>
      <c r="I194" s="99">
        <f>'У-культуры, спорта'!I18</f>
        <v>3.076923076923077</v>
      </c>
      <c r="J194" s="99">
        <f>'У-культуры, спорта'!J18</f>
        <v>3.076923076923077</v>
      </c>
      <c r="K194" s="99">
        <f>'У-культуры, спорта'!K18</f>
        <v>3.076923076923077</v>
      </c>
    </row>
    <row r="195" spans="1:11" ht="25.5">
      <c r="A195" s="103" t="s">
        <v>151</v>
      </c>
      <c r="B195" s="107" t="s">
        <v>18</v>
      </c>
      <c r="C195" s="100">
        <f>'У-культуры, спорта'!C19</f>
        <v>2</v>
      </c>
      <c r="D195" s="100">
        <f>'У-культуры, спорта'!D19</f>
        <v>2</v>
      </c>
      <c r="E195" s="100">
        <f>'У-культуры, спорта'!E19</f>
        <v>2</v>
      </c>
      <c r="F195" s="100">
        <f>'У-культуры, спорта'!F19</f>
        <v>2</v>
      </c>
      <c r="G195" s="100">
        <f>'У-культуры, спорта'!G19</f>
        <v>2</v>
      </c>
      <c r="H195" s="100">
        <f>'У-культуры, спорта'!H19</f>
        <v>2</v>
      </c>
      <c r="I195" s="100">
        <f>'У-культуры, спорта'!I19</f>
        <v>2</v>
      </c>
      <c r="J195" s="100">
        <f>'У-культуры, спорта'!J19</f>
        <v>2</v>
      </c>
      <c r="K195" s="100">
        <f>'У-культуры, спорта'!K19</f>
        <v>2</v>
      </c>
    </row>
    <row r="196" spans="1:11" ht="38.25">
      <c r="A196" s="106" t="s">
        <v>152</v>
      </c>
      <c r="B196" s="107" t="s">
        <v>47</v>
      </c>
      <c r="C196" s="99">
        <f>'У-культуры, спорта'!C20</f>
        <v>0</v>
      </c>
      <c r="D196" s="99">
        <f>'У-культуры, спорта'!D20</f>
        <v>0</v>
      </c>
      <c r="E196" s="99">
        <f>'У-культуры, спорта'!E20</f>
        <v>0</v>
      </c>
      <c r="F196" s="99">
        <f>'У-культуры, спорта'!F20</f>
        <v>0</v>
      </c>
      <c r="G196" s="99">
        <f>'У-культуры, спорта'!G20</f>
        <v>0</v>
      </c>
      <c r="H196" s="99">
        <f>'У-культуры, спорта'!H20</f>
        <v>0</v>
      </c>
      <c r="I196" s="99">
        <f>'У-культуры, спорта'!I20</f>
        <v>0</v>
      </c>
      <c r="J196" s="99">
        <f>'У-культуры, спорта'!J20</f>
        <v>0</v>
      </c>
      <c r="K196" s="99">
        <f>'У-культуры, спорта'!K20</f>
        <v>0</v>
      </c>
    </row>
    <row r="197" spans="1:11" ht="12.75">
      <c r="A197" s="103" t="s">
        <v>146</v>
      </c>
      <c r="B197" s="107" t="s">
        <v>18</v>
      </c>
      <c r="C197" s="100">
        <f>'У-культуры, спорта'!C21</f>
        <v>0</v>
      </c>
      <c r="D197" s="100">
        <f>'У-культуры, спорта'!D21</f>
        <v>0</v>
      </c>
      <c r="E197" s="100">
        <f>'У-культуры, спорта'!E21</f>
        <v>0</v>
      </c>
      <c r="F197" s="100">
        <f>'У-культуры, спорта'!F21</f>
        <v>0</v>
      </c>
      <c r="G197" s="100">
        <f>'У-культуры, спорта'!G21</f>
        <v>0</v>
      </c>
      <c r="H197" s="100">
        <f>'У-культуры, спорта'!H21</f>
        <v>0</v>
      </c>
      <c r="I197" s="100">
        <f>'У-культуры, спорта'!I21</f>
        <v>0</v>
      </c>
      <c r="J197" s="100">
        <f>'У-культуры, спорта'!J21</f>
        <v>0</v>
      </c>
      <c r="K197" s="100">
        <f>'У-культуры, спорта'!K21</f>
        <v>0</v>
      </c>
    </row>
    <row r="198" spans="1:11" ht="51">
      <c r="A198" s="108" t="s">
        <v>141</v>
      </c>
      <c r="B198" s="107" t="s">
        <v>20</v>
      </c>
      <c r="C198" s="97">
        <f>'У-культуры, спорта'!C22</f>
        <v>17208.86075949367</v>
      </c>
      <c r="D198" s="97">
        <f>'У-культуры, спорта'!D22</f>
        <v>16576.291079812207</v>
      </c>
      <c r="E198" s="97">
        <f>'У-культуры, спорта'!E22</f>
        <v>17492.957746478874</v>
      </c>
      <c r="F198" s="97">
        <f>'У-культуры, спорта'!F22</f>
        <v>18752.34741784038</v>
      </c>
      <c r="G198" s="97">
        <f>'У-культуры, спорта'!G22</f>
        <v>18892.018779342725</v>
      </c>
      <c r="H198" s="97">
        <f>'У-культуры, спорта'!H22</f>
        <v>18752.34741784038</v>
      </c>
      <c r="I198" s="97">
        <f>'У-культуры, спорта'!I22</f>
        <v>19742.957746478874</v>
      </c>
      <c r="J198" s="97">
        <f>'У-культуры, спорта'!J22</f>
        <v>18958.92018779343</v>
      </c>
      <c r="K198" s="97">
        <f>'У-культуры, спорта'!K22</f>
        <v>20730.04694835681</v>
      </c>
    </row>
    <row r="199" spans="1:11" ht="63.75">
      <c r="A199" s="109" t="s">
        <v>204</v>
      </c>
      <c r="B199" s="110" t="s">
        <v>17</v>
      </c>
      <c r="C199" s="97">
        <f>'У-культуры, спорта'!C23</f>
        <v>105.6</v>
      </c>
      <c r="D199" s="97">
        <f>'У-культуры, спорта'!D23</f>
        <v>96.3</v>
      </c>
      <c r="E199" s="97">
        <f>'У-культуры, спорта'!E23</f>
        <v>105.5</v>
      </c>
      <c r="F199" s="97">
        <f>'У-культуры, спорта'!F23</f>
        <v>107.2</v>
      </c>
      <c r="G199" s="97">
        <f>'У-культуры, спорта'!G23</f>
        <v>108</v>
      </c>
      <c r="H199" s="97">
        <f>'У-культуры, спорта'!H23</f>
        <v>100</v>
      </c>
      <c r="I199" s="97">
        <f>'У-культуры, спорта'!I23</f>
        <v>104.5</v>
      </c>
      <c r="J199" s="97">
        <f>'У-культуры, спорта'!J23</f>
        <v>101.1</v>
      </c>
      <c r="K199" s="97">
        <f>'У-культуры, спорта'!K23</f>
        <v>105</v>
      </c>
    </row>
    <row r="200" spans="1:11" ht="38.25">
      <c r="A200" s="103" t="s">
        <v>142</v>
      </c>
      <c r="B200" s="102" t="s">
        <v>21</v>
      </c>
      <c r="C200" s="97">
        <f>'У-культуры, спорта'!C24</f>
        <v>16.314</v>
      </c>
      <c r="D200" s="97">
        <f>'У-культуры, спорта'!D24</f>
        <v>14.123</v>
      </c>
      <c r="E200" s="97">
        <f>'У-культуры, спорта'!E24</f>
        <v>14.904</v>
      </c>
      <c r="F200" s="97">
        <f>'У-культуры, спорта'!F24</f>
        <v>15.977</v>
      </c>
      <c r="G200" s="97">
        <f>'У-культуры, спорта'!G24</f>
        <v>16.096</v>
      </c>
      <c r="H200" s="97">
        <f>'У-культуры, спорта'!H24</f>
        <v>15.977</v>
      </c>
      <c r="I200" s="97">
        <f>'У-культуры, спорта'!I24</f>
        <v>16.821</v>
      </c>
      <c r="J200" s="97">
        <f>'У-культуры, спорта'!J24</f>
        <v>16.153</v>
      </c>
      <c r="K200" s="97">
        <f>'У-культуры, спорта'!K24</f>
        <v>17.662</v>
      </c>
    </row>
    <row r="201" spans="1:11" ht="51">
      <c r="A201" s="103" t="s">
        <v>222</v>
      </c>
      <c r="B201" s="110" t="s">
        <v>17</v>
      </c>
      <c r="C201" s="97">
        <f>'У-культуры, спорта'!C25</f>
        <v>105.4</v>
      </c>
      <c r="D201" s="97">
        <f>'У-культуры, спорта'!D25</f>
        <v>86.56981733480445</v>
      </c>
      <c r="E201" s="97">
        <f>'У-культуры, спорта'!E25</f>
        <v>105.52998654676769</v>
      </c>
      <c r="F201" s="97">
        <f>'У-культуры, спорта'!F25</f>
        <v>107.19940955448202</v>
      </c>
      <c r="G201" s="97">
        <f>'У-культуры, спорта'!G25</f>
        <v>107.99785292538915</v>
      </c>
      <c r="H201" s="97">
        <f>'У-культуры, спорта'!H25</f>
        <v>100</v>
      </c>
      <c r="I201" s="97">
        <f>'У-культуры, спорта'!I25</f>
        <v>104.50422465208749</v>
      </c>
      <c r="J201" s="97">
        <f>'У-культуры, спорта'!J25</f>
        <v>101.10158352631909</v>
      </c>
      <c r="K201" s="97">
        <f>'У-культуры, спорта'!K25</f>
        <v>104.99970275251174</v>
      </c>
    </row>
    <row r="202" spans="1:11" ht="51">
      <c r="A202" s="103" t="s">
        <v>143</v>
      </c>
      <c r="B202" s="102" t="s">
        <v>8</v>
      </c>
      <c r="C202" s="122">
        <f>'У-культуры, спорта'!C26</f>
        <v>0.079</v>
      </c>
      <c r="D202" s="122">
        <f>'У-культуры, спорта'!D26</f>
        <v>0.071</v>
      </c>
      <c r="E202" s="122">
        <f>'У-культуры, спорта'!E26</f>
        <v>0.071</v>
      </c>
      <c r="F202" s="122">
        <f>'У-культуры, спорта'!F26</f>
        <v>0.071</v>
      </c>
      <c r="G202" s="122">
        <f>'У-культуры, спорта'!G26</f>
        <v>0.071</v>
      </c>
      <c r="H202" s="122">
        <f>'У-культуры, спорта'!H26</f>
        <v>0.071</v>
      </c>
      <c r="I202" s="122">
        <f>'У-культуры, спорта'!I26</f>
        <v>0.071</v>
      </c>
      <c r="J202" s="122">
        <f>'У-культуры, спорта'!J26</f>
        <v>0.071</v>
      </c>
      <c r="K202" s="122">
        <f>'У-культуры, спорта'!K26</f>
        <v>0.071</v>
      </c>
    </row>
    <row r="203" spans="1:11" ht="51">
      <c r="A203" s="103" t="s">
        <v>223</v>
      </c>
      <c r="B203" s="110" t="s">
        <v>17</v>
      </c>
      <c r="C203" s="97">
        <f>'У-культуры, спорта'!C27</f>
        <v>89.9</v>
      </c>
      <c r="D203" s="97">
        <f>'У-культуры, спорта'!D27</f>
        <v>89.87341772151898</v>
      </c>
      <c r="E203" s="97">
        <f>'У-культуры, спорта'!E27</f>
        <v>100</v>
      </c>
      <c r="F203" s="97">
        <f>'У-культуры, спорта'!F27</f>
        <v>100</v>
      </c>
      <c r="G203" s="97">
        <f>'У-культуры, спорта'!G27</f>
        <v>100</v>
      </c>
      <c r="H203" s="97">
        <f>'У-культуры, спорта'!H27</f>
        <v>100</v>
      </c>
      <c r="I203" s="97">
        <f>'У-культуры, спорта'!I27</f>
        <v>100</v>
      </c>
      <c r="J203" s="97">
        <f>'У-культуры, спорта'!J27</f>
        <v>100</v>
      </c>
      <c r="K203" s="97">
        <f>'У-культуры, спорта'!K27</f>
        <v>100</v>
      </c>
    </row>
    <row r="204" spans="1:11" ht="12.75">
      <c r="A204" s="260" t="s">
        <v>116</v>
      </c>
      <c r="B204" s="260"/>
      <c r="C204" s="260"/>
      <c r="D204" s="260"/>
      <c r="E204" s="260"/>
      <c r="F204" s="260"/>
      <c r="G204" s="260"/>
      <c r="H204" s="260"/>
      <c r="I204" s="260"/>
      <c r="J204" s="260"/>
      <c r="K204" s="260"/>
    </row>
    <row r="205" spans="1:11" ht="25.5">
      <c r="A205" s="117" t="s">
        <v>67</v>
      </c>
      <c r="B205" s="118"/>
      <c r="C205" s="99"/>
      <c r="D205" s="99"/>
      <c r="E205" s="99"/>
      <c r="F205" s="99"/>
      <c r="G205" s="99"/>
      <c r="H205" s="99"/>
      <c r="I205" s="99"/>
      <c r="J205" s="99"/>
      <c r="K205" s="99"/>
    </row>
    <row r="206" spans="1:11" ht="38.25">
      <c r="A206" s="119" t="s">
        <v>41</v>
      </c>
      <c r="B206" s="102" t="s">
        <v>42</v>
      </c>
      <c r="C206" s="99">
        <f>'У-культуры, спорта'!C36</f>
        <v>0.75</v>
      </c>
      <c r="D206" s="99">
        <f>'У-культуры, спорта'!D36</f>
        <v>0.75</v>
      </c>
      <c r="E206" s="99">
        <f>'У-культуры, спорта'!E36</f>
        <v>0.7476923076923077</v>
      </c>
      <c r="F206" s="99">
        <f>'У-культуры, спорта'!F36</f>
        <v>0.7476923076923077</v>
      </c>
      <c r="G206" s="99">
        <f>'У-культуры, спорта'!G36</f>
        <v>0.7476923076923077</v>
      </c>
      <c r="H206" s="99">
        <f>'У-культуры, спорта'!H36</f>
        <v>0.7476923076923077</v>
      </c>
      <c r="I206" s="99">
        <f>'У-культуры, спорта'!I36</f>
        <v>0.7476923076923077</v>
      </c>
      <c r="J206" s="99">
        <f>'У-культуры, спорта'!J36</f>
        <v>0.7476923076923077</v>
      </c>
      <c r="K206" s="99">
        <f>'У-культуры, спорта'!K36</f>
        <v>0.7476923076923077</v>
      </c>
    </row>
    <row r="207" spans="1:11" ht="25.5">
      <c r="A207" s="103" t="s">
        <v>178</v>
      </c>
      <c r="B207" s="118" t="s">
        <v>40</v>
      </c>
      <c r="C207" s="100">
        <f>'У-культуры, спорта'!C37</f>
        <v>6571</v>
      </c>
      <c r="D207" s="100">
        <f>'У-культуры, спорта'!D37</f>
        <v>6538</v>
      </c>
      <c r="E207" s="100">
        <f>'У-культуры, спорта'!E37</f>
        <v>6500</v>
      </c>
      <c r="F207" s="100">
        <f>'У-культуры, спорта'!F37</f>
        <v>6500</v>
      </c>
      <c r="G207" s="100">
        <f>'У-культуры, спорта'!G37</f>
        <v>6500</v>
      </c>
      <c r="H207" s="100">
        <f>'У-культуры, спорта'!H37</f>
        <v>6500</v>
      </c>
      <c r="I207" s="100">
        <f>'У-культуры, спорта'!I37</f>
        <v>6500</v>
      </c>
      <c r="J207" s="100">
        <f>'У-культуры, спорта'!J37</f>
        <v>6500</v>
      </c>
      <c r="K207" s="100">
        <f>'У-культуры, спорта'!K37</f>
        <v>6500</v>
      </c>
    </row>
    <row r="208" spans="1:11" ht="25.5">
      <c r="A208" s="103" t="s">
        <v>147</v>
      </c>
      <c r="B208" s="102" t="s">
        <v>65</v>
      </c>
      <c r="C208" s="99">
        <f>'У-культуры, спорта'!C38</f>
        <v>0.486</v>
      </c>
      <c r="D208" s="99">
        <f>'У-культуры, спорта'!D38</f>
        <v>0.486</v>
      </c>
      <c r="E208" s="99">
        <f>'У-культуры, спорта'!E38</f>
        <v>0.486</v>
      </c>
      <c r="F208" s="99">
        <f>'У-культуры, спорта'!F38</f>
        <v>0.486</v>
      </c>
      <c r="G208" s="99">
        <f>'У-культуры, спорта'!G38</f>
        <v>0.486</v>
      </c>
      <c r="H208" s="99">
        <f>'У-культуры, спорта'!H38</f>
        <v>0.486</v>
      </c>
      <c r="I208" s="99">
        <f>'У-культуры, спорта'!I38</f>
        <v>0.486</v>
      </c>
      <c r="J208" s="99">
        <f>'У-культуры, спорта'!J38</f>
        <v>0.486</v>
      </c>
      <c r="K208" s="99">
        <f>'У-культуры, спорта'!K38</f>
        <v>0.486</v>
      </c>
    </row>
    <row r="209" spans="1:11" ht="38.25">
      <c r="A209" s="106" t="s">
        <v>43</v>
      </c>
      <c r="B209" s="102" t="s">
        <v>42</v>
      </c>
      <c r="C209" s="99">
        <f>'У-культуры, спорта'!C39</f>
        <v>0</v>
      </c>
      <c r="D209" s="99">
        <f>'У-культуры, спорта'!D39</f>
        <v>0</v>
      </c>
      <c r="E209" s="99">
        <f>'У-культуры, спорта'!E39</f>
        <v>0</v>
      </c>
      <c r="F209" s="99">
        <f>'У-культуры, спорта'!F39</f>
        <v>0</v>
      </c>
      <c r="G209" s="99">
        <f>'У-культуры, спорта'!G39</f>
        <v>0</v>
      </c>
      <c r="H209" s="99">
        <f>'У-культуры, спорта'!H39</f>
        <v>0</v>
      </c>
      <c r="I209" s="99">
        <f>'У-культуры, спорта'!I39</f>
        <v>0</v>
      </c>
      <c r="J209" s="99">
        <f>'У-культуры, спорта'!J39</f>
        <v>0</v>
      </c>
      <c r="K209" s="99">
        <f>'У-культуры, спорта'!K39</f>
        <v>0</v>
      </c>
    </row>
    <row r="210" spans="1:11" ht="25.5">
      <c r="A210" s="103" t="s">
        <v>148</v>
      </c>
      <c r="B210" s="102" t="s">
        <v>65</v>
      </c>
      <c r="C210" s="99">
        <f>'У-культуры, спорта'!C40</f>
        <v>0</v>
      </c>
      <c r="D210" s="99">
        <f>'У-культуры, спорта'!D40</f>
        <v>0</v>
      </c>
      <c r="E210" s="99">
        <f>'У-культуры, спорта'!E40</f>
        <v>0</v>
      </c>
      <c r="F210" s="99">
        <f>'У-культуры, спорта'!F40</f>
        <v>0</v>
      </c>
      <c r="G210" s="99">
        <f>'У-культуры, спорта'!G40</f>
        <v>0</v>
      </c>
      <c r="H210" s="99">
        <f>'У-культуры, спорта'!H40</f>
        <v>0</v>
      </c>
      <c r="I210" s="99">
        <f>'У-культуры, спорта'!I40</f>
        <v>0</v>
      </c>
      <c r="J210" s="99">
        <f>'У-культуры, спорта'!J40</f>
        <v>0</v>
      </c>
      <c r="K210" s="99">
        <f>'У-культуры, спорта'!K40</f>
        <v>0</v>
      </c>
    </row>
    <row r="211" spans="1:11" ht="51">
      <c r="A211" s="106" t="s">
        <v>44</v>
      </c>
      <c r="B211" s="102" t="s">
        <v>45</v>
      </c>
      <c r="C211" s="99">
        <f>'У-культуры, спорта'!C41</f>
        <v>0</v>
      </c>
      <c r="D211" s="99">
        <f>'У-культуры, спорта'!D41</f>
        <v>0</v>
      </c>
      <c r="E211" s="99">
        <f>'У-культуры, спорта'!E41</f>
        <v>0</v>
      </c>
      <c r="F211" s="99">
        <f>'У-культуры, спорта'!F41</f>
        <v>0</v>
      </c>
      <c r="G211" s="99">
        <f>'У-культуры, спорта'!G41</f>
        <v>0</v>
      </c>
      <c r="H211" s="99">
        <f>'У-культуры, спорта'!H41</f>
        <v>0</v>
      </c>
      <c r="I211" s="99">
        <f>'У-культуры, спорта'!I41</f>
        <v>0</v>
      </c>
      <c r="J211" s="99">
        <f>'У-культуры, спорта'!J41</f>
        <v>0</v>
      </c>
      <c r="K211" s="99">
        <f>'У-культуры, спорта'!K41</f>
        <v>0</v>
      </c>
    </row>
    <row r="212" spans="1:11" ht="25.5">
      <c r="A212" s="241" t="s">
        <v>149</v>
      </c>
      <c r="B212" s="242" t="s">
        <v>66</v>
      </c>
      <c r="C212" s="243">
        <v>0</v>
      </c>
      <c r="D212" s="243">
        <v>0</v>
      </c>
      <c r="E212" s="243">
        <v>0</v>
      </c>
      <c r="F212" s="243">
        <v>0</v>
      </c>
      <c r="G212" s="243">
        <v>0</v>
      </c>
      <c r="H212" s="243">
        <v>0</v>
      </c>
      <c r="I212" s="243">
        <v>0</v>
      </c>
      <c r="J212" s="243">
        <v>0</v>
      </c>
      <c r="K212" s="243">
        <v>0</v>
      </c>
    </row>
    <row r="213" spans="1:11" ht="12.75">
      <c r="A213" s="245"/>
      <c r="B213" s="246"/>
      <c r="C213" s="247"/>
      <c r="D213" s="247"/>
      <c r="E213" s="247" t="s">
        <v>244</v>
      </c>
      <c r="F213" s="247"/>
      <c r="G213" s="247"/>
      <c r="H213" s="248"/>
      <c r="I213" s="248"/>
      <c r="J213" s="248"/>
      <c r="K213" s="249"/>
    </row>
    <row r="214" spans="1:11" ht="49.5" customHeight="1">
      <c r="A214" s="244" t="s">
        <v>242</v>
      </c>
      <c r="B214" s="250" t="s">
        <v>89</v>
      </c>
      <c r="C214" s="99" t="s">
        <v>245</v>
      </c>
      <c r="D214" s="99" t="s">
        <v>245</v>
      </c>
      <c r="E214" s="99" t="s">
        <v>245</v>
      </c>
      <c r="F214" s="99" t="s">
        <v>245</v>
      </c>
      <c r="G214" s="99" t="s">
        <v>245</v>
      </c>
      <c r="H214" s="99" t="s">
        <v>245</v>
      </c>
      <c r="I214" s="99" t="s">
        <v>245</v>
      </c>
      <c r="J214" s="99" t="s">
        <v>245</v>
      </c>
      <c r="K214" s="99" t="s">
        <v>245</v>
      </c>
    </row>
    <row r="215" spans="1:11" ht="40.5" customHeight="1">
      <c r="A215" s="240" t="s">
        <v>243</v>
      </c>
      <c r="B215" s="110" t="s">
        <v>17</v>
      </c>
      <c r="C215" s="99"/>
      <c r="D215" s="99" t="s">
        <v>245</v>
      </c>
      <c r="E215" s="99" t="s">
        <v>245</v>
      </c>
      <c r="F215" s="99" t="s">
        <v>245</v>
      </c>
      <c r="G215" s="99" t="s">
        <v>245</v>
      </c>
      <c r="H215" s="99" t="s">
        <v>245</v>
      </c>
      <c r="I215" s="99" t="s">
        <v>245</v>
      </c>
      <c r="J215" s="99" t="s">
        <v>245</v>
      </c>
      <c r="K215" s="99" t="s">
        <v>245</v>
      </c>
    </row>
    <row r="216" spans="1:11" ht="38.25">
      <c r="A216" s="240" t="s">
        <v>127</v>
      </c>
      <c r="B216" s="110" t="s">
        <v>17</v>
      </c>
      <c r="C216" s="99"/>
      <c r="D216" s="99" t="s">
        <v>245</v>
      </c>
      <c r="E216" s="99" t="s">
        <v>245</v>
      </c>
      <c r="F216" s="99" t="s">
        <v>245</v>
      </c>
      <c r="G216" s="99" t="s">
        <v>245</v>
      </c>
      <c r="H216" s="99" t="s">
        <v>245</v>
      </c>
      <c r="I216" s="99" t="s">
        <v>245</v>
      </c>
      <c r="J216" s="99" t="s">
        <v>245</v>
      </c>
      <c r="K216" s="99" t="s">
        <v>245</v>
      </c>
    </row>
    <row r="217" spans="1:11" ht="12.75" customHeight="1">
      <c r="A217" s="265" t="s">
        <v>227</v>
      </c>
      <c r="B217" s="265"/>
      <c r="C217" s="265"/>
      <c r="D217" s="265"/>
      <c r="E217" s="265"/>
      <c r="F217" s="265"/>
      <c r="G217" s="265"/>
      <c r="H217" s="265"/>
      <c r="I217" s="265"/>
      <c r="J217" s="265"/>
      <c r="K217" s="265"/>
    </row>
    <row r="218" spans="1:11" ht="38.25">
      <c r="A218" s="145" t="s">
        <v>48</v>
      </c>
      <c r="B218" s="34" t="s">
        <v>49</v>
      </c>
      <c r="C218" s="124" t="e">
        <f>'УЭР иАПК '!#REF!</f>
        <v>#REF!</v>
      </c>
      <c r="D218" s="124" t="e">
        <f>'УЭР иАПК '!#REF!</f>
        <v>#REF!</v>
      </c>
      <c r="E218" s="124" t="e">
        <f>'УЭР иАПК '!#REF!</f>
        <v>#REF!</v>
      </c>
      <c r="F218" s="124">
        <v>5800</v>
      </c>
      <c r="G218" s="132">
        <v>5800</v>
      </c>
      <c r="H218" s="150"/>
      <c r="I218" s="150"/>
      <c r="J218" s="150"/>
      <c r="K218" s="150"/>
    </row>
    <row r="219" spans="1:11" ht="38.25">
      <c r="A219" s="196" t="s">
        <v>158</v>
      </c>
      <c r="B219" s="138" t="s">
        <v>17</v>
      </c>
      <c r="C219" s="124">
        <v>148.56</v>
      </c>
      <c r="D219" s="123" t="e">
        <f>D218/C218*100</f>
        <v>#REF!</v>
      </c>
      <c r="E219" s="123" t="e">
        <f>E218/D218*100</f>
        <v>#REF!</v>
      </c>
      <c r="F219" s="123">
        <v>105.97</v>
      </c>
      <c r="G219" s="123">
        <v>105.97</v>
      </c>
      <c r="H219" s="150">
        <v>0</v>
      </c>
      <c r="I219" s="150">
        <v>0</v>
      </c>
      <c r="J219" s="98"/>
      <c r="K219" s="98"/>
    </row>
    <row r="220" spans="1:11" s="5" customFormat="1" ht="31.5" customHeight="1">
      <c r="A220" s="157" t="s">
        <v>121</v>
      </c>
      <c r="B220" s="47" t="s">
        <v>50</v>
      </c>
      <c r="C220" s="193">
        <f>'УЭР иАПК '!C197</f>
        <v>1143.6</v>
      </c>
      <c r="D220" s="194">
        <f>'УЭР иАПК '!D197</f>
        <v>1266.2</v>
      </c>
      <c r="E220" s="194">
        <f>'УЭР иАПК '!E197</f>
        <v>1406.9</v>
      </c>
      <c r="F220" s="194">
        <f>'УЭР иАПК '!F197</f>
        <v>1575.76</v>
      </c>
      <c r="G220" s="194">
        <f>'УЭР иАПК '!G197</f>
        <v>1511.2</v>
      </c>
      <c r="H220" s="195"/>
      <c r="I220" s="195"/>
      <c r="J220" s="195"/>
      <c r="K220" s="195"/>
    </row>
    <row r="221" spans="1:11" s="5" customFormat="1" ht="51">
      <c r="A221" s="113" t="s">
        <v>51</v>
      </c>
      <c r="B221" s="112" t="s">
        <v>16</v>
      </c>
      <c r="C221" s="193">
        <v>126.63</v>
      </c>
      <c r="D221" s="194">
        <f>D220/C220*100</f>
        <v>110.72053165442463</v>
      </c>
      <c r="E221" s="194">
        <f>E220/D220*100</f>
        <v>111.11198862738905</v>
      </c>
      <c r="F221" s="194">
        <v>112.01</v>
      </c>
      <c r="G221" s="194">
        <v>107.41</v>
      </c>
      <c r="H221" s="225">
        <f>H220/F220*100</f>
        <v>0</v>
      </c>
      <c r="I221" s="225">
        <f>I220/G220*100</f>
        <v>0</v>
      </c>
      <c r="J221" s="225"/>
      <c r="K221" s="225"/>
    </row>
    <row r="222" spans="1:11" ht="64.5" customHeight="1">
      <c r="A222" s="145" t="s">
        <v>52</v>
      </c>
      <c r="B222" s="34" t="s">
        <v>53</v>
      </c>
      <c r="C222" s="124">
        <f>'УЭР иАПК '!C199</f>
        <v>11.33</v>
      </c>
      <c r="D222" s="124">
        <f>'УЭР иАПК '!D199</f>
        <v>13.86</v>
      </c>
      <c r="E222" s="124">
        <f>'УЭР иАПК '!E199</f>
        <v>15.81</v>
      </c>
      <c r="F222" s="124">
        <f>'УЭР иАПК '!F199</f>
        <v>17.8</v>
      </c>
      <c r="G222" s="132">
        <f>'УЭР иАПК '!G199</f>
        <v>16.73</v>
      </c>
      <c r="H222" s="150"/>
      <c r="I222" s="150"/>
      <c r="J222" s="150"/>
      <c r="K222" s="150"/>
    </row>
    <row r="223" spans="1:11" ht="38.25">
      <c r="A223" s="196" t="s">
        <v>159</v>
      </c>
      <c r="B223" s="138" t="s">
        <v>17</v>
      </c>
      <c r="C223" s="124">
        <f>'УЭР иАПК '!C200</f>
        <v>114.1</v>
      </c>
      <c r="D223" s="132">
        <f>'УЭР иАПК '!D200</f>
        <v>122.33009708737863</v>
      </c>
      <c r="E223" s="132">
        <f>'УЭР иАПК '!E200</f>
        <v>114.06926406926408</v>
      </c>
      <c r="F223" s="132">
        <f>'УЭР иАПК '!F200</f>
        <v>112.58697027197977</v>
      </c>
      <c r="G223" s="132">
        <f>'УЭР иАПК '!G200</f>
        <v>105.8191018342821</v>
      </c>
      <c r="H223" s="98">
        <f>'УЭР иАПК '!H200</f>
        <v>0</v>
      </c>
      <c r="I223" s="98">
        <f>'УЭР иАПК '!I200</f>
        <v>0</v>
      </c>
      <c r="J223" s="98"/>
      <c r="K223" s="98"/>
    </row>
    <row r="224" spans="1:11" ht="66" customHeight="1">
      <c r="A224" s="145" t="s">
        <v>54</v>
      </c>
      <c r="B224" s="34" t="s">
        <v>53</v>
      </c>
      <c r="C224" s="124">
        <f>'УЭР иАПК '!C201</f>
        <v>14.6</v>
      </c>
      <c r="D224" s="124">
        <f>'УЭР иАПК '!D201</f>
        <v>18.59</v>
      </c>
      <c r="E224" s="124">
        <f>'УЭР иАПК '!E201</f>
        <v>20.49</v>
      </c>
      <c r="F224" s="124">
        <f>'УЭР иАПК '!F201</f>
        <v>22.78</v>
      </c>
      <c r="G224" s="132">
        <f>'УЭР иАПК '!G201</f>
        <v>21.72</v>
      </c>
      <c r="H224" s="150"/>
      <c r="I224" s="150"/>
      <c r="J224" s="150"/>
      <c r="K224" s="150"/>
    </row>
    <row r="225" spans="1:11" ht="38.25">
      <c r="A225" s="196" t="s">
        <v>159</v>
      </c>
      <c r="B225" s="138" t="s">
        <v>17</v>
      </c>
      <c r="C225" s="124">
        <f>'УЭР иАПК '!C202</f>
        <v>167.62</v>
      </c>
      <c r="D225" s="132">
        <f>'УЭР иАПК '!D202</f>
        <v>127.32876712328766</v>
      </c>
      <c r="E225" s="132">
        <f>'УЭР иАПК '!E202</f>
        <v>110.22054868208713</v>
      </c>
      <c r="F225" s="132">
        <f>'УЭР иАПК '!F202</f>
        <v>111.17618350414837</v>
      </c>
      <c r="G225" s="132">
        <f>'УЭР иАПК '!G202</f>
        <v>106.00292825768666</v>
      </c>
      <c r="H225" s="98">
        <f>'УЭР иАПК '!H202</f>
        <v>0</v>
      </c>
      <c r="I225" s="98">
        <f>'УЭР иАПК '!I202</f>
        <v>0</v>
      </c>
      <c r="J225" s="98"/>
      <c r="K225" s="98"/>
    </row>
    <row r="226" spans="1:11" ht="25.5">
      <c r="A226" s="111" t="s">
        <v>68</v>
      </c>
      <c r="B226" s="112" t="s">
        <v>63</v>
      </c>
      <c r="C226" s="124">
        <f>'УЭР иАПК '!C203</f>
        <v>12.85</v>
      </c>
      <c r="D226" s="132">
        <f>'УЭР иАПК '!D203</f>
        <v>15.84</v>
      </c>
      <c r="E226" s="132">
        <f>'УЭР иАПК '!E203</f>
        <v>18.69</v>
      </c>
      <c r="F226" s="132">
        <f>'УЭР иАПК '!F203</f>
        <v>20.55</v>
      </c>
      <c r="G226" s="132">
        <f>'УЭР иАПК '!G203</f>
        <v>19.79</v>
      </c>
      <c r="H226" s="150"/>
      <c r="I226" s="150"/>
      <c r="J226" s="150"/>
      <c r="K226" s="150"/>
    </row>
    <row r="227" spans="1:11" ht="38.25">
      <c r="A227" s="113" t="s">
        <v>51</v>
      </c>
      <c r="B227" s="138" t="s">
        <v>17</v>
      </c>
      <c r="C227" s="124">
        <f>'УЭР иАПК '!C204</f>
        <v>118.98</v>
      </c>
      <c r="D227" s="132">
        <f>'УЭР иАПК '!D204</f>
        <v>123.26848249027238</v>
      </c>
      <c r="E227" s="132">
        <f>'УЭР иАПК '!E204</f>
        <v>117.99242424242425</v>
      </c>
      <c r="F227" s="132">
        <f>'УЭР иАПК '!F204</f>
        <v>109.95184590690208</v>
      </c>
      <c r="G227" s="132">
        <f>'УЭР иАПК '!G204</f>
        <v>105.88550026752273</v>
      </c>
      <c r="H227" s="98">
        <f>'УЭР иАПК '!H204</f>
        <v>0</v>
      </c>
      <c r="I227" s="98">
        <f>'УЭР иАПК '!I204</f>
        <v>0</v>
      </c>
      <c r="J227" s="98"/>
      <c r="K227" s="98"/>
    </row>
    <row r="228" spans="1:11" ht="12.75">
      <c r="A228" s="75"/>
      <c r="B228" s="38"/>
      <c r="C228" s="89"/>
      <c r="D228" s="90"/>
      <c r="E228" s="90"/>
      <c r="F228" s="90"/>
      <c r="G228" s="90"/>
      <c r="H228" s="92"/>
      <c r="I228" s="92"/>
      <c r="J228" s="92"/>
      <c r="K228" s="92"/>
    </row>
    <row r="229" spans="1:11" ht="12.75">
      <c r="A229" s="261" t="s">
        <v>119</v>
      </c>
      <c r="B229" s="261"/>
      <c r="C229" s="261"/>
      <c r="D229" s="261"/>
      <c r="E229" s="261"/>
      <c r="F229" s="261"/>
      <c r="G229" s="261"/>
      <c r="H229" s="261"/>
      <c r="I229" s="261"/>
      <c r="J229" s="261"/>
      <c r="K229" s="261"/>
    </row>
    <row r="230" spans="1:11" ht="63.75">
      <c r="A230" s="145" t="s">
        <v>120</v>
      </c>
      <c r="B230" s="35" t="s">
        <v>24</v>
      </c>
      <c r="C230" s="173">
        <v>19.6</v>
      </c>
      <c r="D230" s="148">
        <v>20.9</v>
      </c>
      <c r="E230" s="148">
        <v>27.6</v>
      </c>
      <c r="F230" s="148">
        <v>29.6</v>
      </c>
      <c r="G230" s="148">
        <v>29.6</v>
      </c>
      <c r="H230" s="166"/>
      <c r="I230" s="166"/>
      <c r="J230" s="166"/>
      <c r="K230" s="166"/>
    </row>
    <row r="231" spans="1:11" ht="12.75">
      <c r="A231" s="10"/>
      <c r="B231" s="11"/>
      <c r="C231" s="24"/>
      <c r="D231" s="25"/>
      <c r="E231" s="25"/>
      <c r="F231" s="25"/>
      <c r="G231" s="25"/>
      <c r="H231" s="26"/>
      <c r="I231" s="26"/>
      <c r="J231" s="26"/>
      <c r="K231" s="26"/>
    </row>
    <row r="232" spans="1:11" ht="28.5" customHeight="1">
      <c r="A232" s="266" t="s">
        <v>122</v>
      </c>
      <c r="B232" s="267"/>
      <c r="C232" s="267"/>
      <c r="D232" s="267"/>
      <c r="E232" s="267"/>
      <c r="F232" s="267"/>
      <c r="G232" s="267"/>
      <c r="H232" s="267"/>
      <c r="I232" s="267"/>
      <c r="J232" s="94"/>
      <c r="K232" s="94"/>
    </row>
    <row r="233" spans="1:11" ht="12.75">
      <c r="A233" s="62"/>
      <c r="B233" s="93"/>
      <c r="C233" s="93"/>
      <c r="D233" s="93"/>
      <c r="E233" s="93"/>
      <c r="F233" s="93"/>
      <c r="G233" s="93"/>
      <c r="H233" s="93"/>
      <c r="I233" s="93"/>
      <c r="J233" s="94"/>
      <c r="K233" s="94"/>
    </row>
    <row r="234" spans="1:11" ht="15" customHeight="1">
      <c r="A234" s="84" t="s">
        <v>131</v>
      </c>
      <c r="B234" s="23"/>
      <c r="C234" s="95"/>
      <c r="D234" s="95"/>
      <c r="E234" s="95"/>
      <c r="F234" s="40"/>
      <c r="G234" s="95"/>
      <c r="H234" s="26"/>
      <c r="I234" s="26"/>
      <c r="J234" s="94"/>
      <c r="K234" s="94"/>
    </row>
    <row r="235" spans="1:11" ht="12.75">
      <c r="A235" s="84"/>
      <c r="B235" s="23"/>
      <c r="C235" s="95"/>
      <c r="D235" s="95"/>
      <c r="E235" s="95"/>
      <c r="F235" s="40"/>
      <c r="G235" s="95"/>
      <c r="H235" s="26"/>
      <c r="I235" s="26"/>
      <c r="J235" s="94"/>
      <c r="K235" s="94"/>
    </row>
    <row r="236" spans="1:11" ht="12.75">
      <c r="A236" s="42" t="s">
        <v>11</v>
      </c>
      <c r="B236" s="55" t="s">
        <v>234</v>
      </c>
      <c r="C236" s="88"/>
      <c r="D236" s="88"/>
      <c r="E236" s="96"/>
      <c r="F236" s="96"/>
      <c r="G236" s="96"/>
      <c r="H236" s="96"/>
      <c r="I236" s="96"/>
      <c r="J236" s="94"/>
      <c r="K236" s="94"/>
    </row>
    <row r="237" spans="1:11" ht="12.75">
      <c r="A237" s="42" t="s">
        <v>12</v>
      </c>
      <c r="B237" s="55" t="s">
        <v>235</v>
      </c>
      <c r="C237" s="88"/>
      <c r="D237" s="88"/>
      <c r="E237" s="96"/>
      <c r="F237" s="96"/>
      <c r="G237" s="96"/>
      <c r="H237" s="96"/>
      <c r="I237" s="96"/>
      <c r="J237" s="94"/>
      <c r="K237" s="94"/>
    </row>
    <row r="238" spans="1:11" ht="12.75">
      <c r="A238" s="42" t="s">
        <v>13</v>
      </c>
      <c r="B238" s="55" t="s">
        <v>236</v>
      </c>
      <c r="C238" s="88"/>
      <c r="D238" s="88"/>
      <c r="E238" s="96"/>
      <c r="F238" s="96"/>
      <c r="G238" s="96"/>
      <c r="H238" s="96"/>
      <c r="I238" s="96"/>
      <c r="J238" s="94"/>
      <c r="K238" s="94"/>
    </row>
  </sheetData>
  <sheetProtection/>
  <mergeCells count="284">
    <mergeCell ref="A204:K204"/>
    <mergeCell ref="A217:K217"/>
    <mergeCell ref="A229:K229"/>
    <mergeCell ref="A232:I232"/>
    <mergeCell ref="A110:K110"/>
    <mergeCell ref="A131:K131"/>
    <mergeCell ref="A180:K180"/>
    <mergeCell ref="A187:K187"/>
    <mergeCell ref="IU83:IU84"/>
    <mergeCell ref="IV83:IV84"/>
    <mergeCell ref="A89:K89"/>
    <mergeCell ref="A95:K95"/>
    <mergeCell ref="IQ83:IQ84"/>
    <mergeCell ref="IR83:IR84"/>
    <mergeCell ref="IS83:IS84"/>
    <mergeCell ref="IT83:IT84"/>
    <mergeCell ref="IM83:IM84"/>
    <mergeCell ref="IN83:IN84"/>
    <mergeCell ref="IO83:IO84"/>
    <mergeCell ref="IP83:IP84"/>
    <mergeCell ref="II83:II84"/>
    <mergeCell ref="IJ83:IJ84"/>
    <mergeCell ref="IK83:IK84"/>
    <mergeCell ref="IL83:IL84"/>
    <mergeCell ref="IE83:IE84"/>
    <mergeCell ref="IF83:IF84"/>
    <mergeCell ref="IG83:IG84"/>
    <mergeCell ref="IH83:IH84"/>
    <mergeCell ref="IA83:IA84"/>
    <mergeCell ref="IB83:IB84"/>
    <mergeCell ref="IC83:IC84"/>
    <mergeCell ref="ID83:ID84"/>
    <mergeCell ref="HW83:HW84"/>
    <mergeCell ref="HX83:HX84"/>
    <mergeCell ref="HY83:HY84"/>
    <mergeCell ref="HZ83:HZ84"/>
    <mergeCell ref="HS83:HS84"/>
    <mergeCell ref="HT83:HT84"/>
    <mergeCell ref="HU83:HU84"/>
    <mergeCell ref="HV83:HV84"/>
    <mergeCell ref="HO83:HO84"/>
    <mergeCell ref="HP83:HP84"/>
    <mergeCell ref="HQ83:HQ84"/>
    <mergeCell ref="HR83:HR84"/>
    <mergeCell ref="HK83:HK84"/>
    <mergeCell ref="HL83:HL84"/>
    <mergeCell ref="HM83:HM84"/>
    <mergeCell ref="HN83:HN84"/>
    <mergeCell ref="HG83:HG84"/>
    <mergeCell ref="HH83:HH84"/>
    <mergeCell ref="HI83:HI84"/>
    <mergeCell ref="HJ83:HJ84"/>
    <mergeCell ref="HC83:HC84"/>
    <mergeCell ref="HD83:HD84"/>
    <mergeCell ref="HE83:HE84"/>
    <mergeCell ref="HF83:HF84"/>
    <mergeCell ref="GY83:GY84"/>
    <mergeCell ref="GZ83:GZ84"/>
    <mergeCell ref="HA83:HA84"/>
    <mergeCell ref="HB83:HB84"/>
    <mergeCell ref="GU83:GU84"/>
    <mergeCell ref="GV83:GV84"/>
    <mergeCell ref="GW83:GW84"/>
    <mergeCell ref="GX83:GX84"/>
    <mergeCell ref="GQ83:GQ84"/>
    <mergeCell ref="GR83:GR84"/>
    <mergeCell ref="GS83:GS84"/>
    <mergeCell ref="GT83:GT84"/>
    <mergeCell ref="GM83:GM84"/>
    <mergeCell ref="GN83:GN84"/>
    <mergeCell ref="GO83:GO84"/>
    <mergeCell ref="GP83:GP84"/>
    <mergeCell ref="GI83:GI84"/>
    <mergeCell ref="GJ83:GJ84"/>
    <mergeCell ref="GK83:GK84"/>
    <mergeCell ref="GL83:GL84"/>
    <mergeCell ref="GE83:GE84"/>
    <mergeCell ref="GF83:GF84"/>
    <mergeCell ref="GG83:GG84"/>
    <mergeCell ref="GH83:GH84"/>
    <mergeCell ref="GA83:GA84"/>
    <mergeCell ref="GB83:GB84"/>
    <mergeCell ref="GC83:GC84"/>
    <mergeCell ref="GD83:GD84"/>
    <mergeCell ref="FW83:FW84"/>
    <mergeCell ref="FX83:FX84"/>
    <mergeCell ref="FY83:FY84"/>
    <mergeCell ref="FZ83:FZ84"/>
    <mergeCell ref="FS83:FS84"/>
    <mergeCell ref="FT83:FT84"/>
    <mergeCell ref="FU83:FU84"/>
    <mergeCell ref="FV83:FV84"/>
    <mergeCell ref="FO83:FO84"/>
    <mergeCell ref="FP83:FP84"/>
    <mergeCell ref="FQ83:FQ84"/>
    <mergeCell ref="FR83:FR84"/>
    <mergeCell ref="FK83:FK84"/>
    <mergeCell ref="FL83:FL84"/>
    <mergeCell ref="FM83:FM84"/>
    <mergeCell ref="FN83:FN84"/>
    <mergeCell ref="FG83:FG84"/>
    <mergeCell ref="FH83:FH84"/>
    <mergeCell ref="FI83:FI84"/>
    <mergeCell ref="FJ83:FJ84"/>
    <mergeCell ref="FC83:FC84"/>
    <mergeCell ref="FD83:FD84"/>
    <mergeCell ref="FE83:FE84"/>
    <mergeCell ref="FF83:FF84"/>
    <mergeCell ref="EY83:EY84"/>
    <mergeCell ref="EZ83:EZ84"/>
    <mergeCell ref="FA83:FA84"/>
    <mergeCell ref="FB83:FB84"/>
    <mergeCell ref="EU83:EU84"/>
    <mergeCell ref="EV83:EV84"/>
    <mergeCell ref="EW83:EW84"/>
    <mergeCell ref="EX83:EX84"/>
    <mergeCell ref="EQ83:EQ84"/>
    <mergeCell ref="ER83:ER84"/>
    <mergeCell ref="ES83:ES84"/>
    <mergeCell ref="ET83:ET84"/>
    <mergeCell ref="EM83:EM84"/>
    <mergeCell ref="EN83:EN84"/>
    <mergeCell ref="EO83:EO84"/>
    <mergeCell ref="EP83:EP84"/>
    <mergeCell ref="EI83:EI84"/>
    <mergeCell ref="EJ83:EJ84"/>
    <mergeCell ref="EK83:EK84"/>
    <mergeCell ref="EL83:EL84"/>
    <mergeCell ref="EE83:EE84"/>
    <mergeCell ref="EF83:EF84"/>
    <mergeCell ref="EG83:EG84"/>
    <mergeCell ref="EH83:EH84"/>
    <mergeCell ref="EA83:EA84"/>
    <mergeCell ref="EB83:EB84"/>
    <mergeCell ref="EC83:EC84"/>
    <mergeCell ref="ED83:ED84"/>
    <mergeCell ref="DW83:DW84"/>
    <mergeCell ref="DX83:DX84"/>
    <mergeCell ref="DY83:DY84"/>
    <mergeCell ref="DZ83:DZ84"/>
    <mergeCell ref="DS83:DS84"/>
    <mergeCell ref="DT83:DT84"/>
    <mergeCell ref="DU83:DU84"/>
    <mergeCell ref="DV83:DV84"/>
    <mergeCell ref="DO83:DO84"/>
    <mergeCell ref="DP83:DP84"/>
    <mergeCell ref="DQ83:DQ84"/>
    <mergeCell ref="DR83:DR84"/>
    <mergeCell ref="DK83:DK84"/>
    <mergeCell ref="DL83:DL84"/>
    <mergeCell ref="DM83:DM84"/>
    <mergeCell ref="DN83:DN84"/>
    <mergeCell ref="DG83:DG84"/>
    <mergeCell ref="DH83:DH84"/>
    <mergeCell ref="DI83:DI84"/>
    <mergeCell ref="DJ83:DJ84"/>
    <mergeCell ref="DC83:DC84"/>
    <mergeCell ref="DD83:DD84"/>
    <mergeCell ref="DE83:DE84"/>
    <mergeCell ref="DF83:DF84"/>
    <mergeCell ref="CY83:CY84"/>
    <mergeCell ref="CZ83:CZ84"/>
    <mergeCell ref="DA83:DA84"/>
    <mergeCell ref="DB83:DB84"/>
    <mergeCell ref="CU83:CU84"/>
    <mergeCell ref="CV83:CV84"/>
    <mergeCell ref="CW83:CW84"/>
    <mergeCell ref="CX83:CX84"/>
    <mergeCell ref="CQ83:CQ84"/>
    <mergeCell ref="CR83:CR84"/>
    <mergeCell ref="CS83:CS84"/>
    <mergeCell ref="CT83:CT84"/>
    <mergeCell ref="CM83:CM84"/>
    <mergeCell ref="CN83:CN84"/>
    <mergeCell ref="CO83:CO84"/>
    <mergeCell ref="CP83:CP84"/>
    <mergeCell ref="CI83:CI84"/>
    <mergeCell ref="CJ83:CJ84"/>
    <mergeCell ref="CK83:CK84"/>
    <mergeCell ref="CL83:CL84"/>
    <mergeCell ref="CE83:CE84"/>
    <mergeCell ref="CF83:CF84"/>
    <mergeCell ref="CG83:CG84"/>
    <mergeCell ref="CH83:CH84"/>
    <mergeCell ref="CA83:CA84"/>
    <mergeCell ref="CB83:CB84"/>
    <mergeCell ref="CC83:CC84"/>
    <mergeCell ref="CD83:CD84"/>
    <mergeCell ref="BW83:BW84"/>
    <mergeCell ref="BX83:BX84"/>
    <mergeCell ref="BY83:BY84"/>
    <mergeCell ref="BZ83:BZ84"/>
    <mergeCell ref="BS83:BS84"/>
    <mergeCell ref="BT83:BT84"/>
    <mergeCell ref="BU83:BU84"/>
    <mergeCell ref="BV83:BV84"/>
    <mergeCell ref="BO83:BO84"/>
    <mergeCell ref="BP83:BP84"/>
    <mergeCell ref="BQ83:BQ84"/>
    <mergeCell ref="BR83:BR84"/>
    <mergeCell ref="BK83:BK84"/>
    <mergeCell ref="BL83:BL84"/>
    <mergeCell ref="BM83:BM84"/>
    <mergeCell ref="BN83:BN84"/>
    <mergeCell ref="BG83:BG84"/>
    <mergeCell ref="BH83:BH84"/>
    <mergeCell ref="BI83:BI84"/>
    <mergeCell ref="BJ83:BJ84"/>
    <mergeCell ref="BC83:BC84"/>
    <mergeCell ref="BD83:BD84"/>
    <mergeCell ref="BE83:BE84"/>
    <mergeCell ref="BF83:BF84"/>
    <mergeCell ref="AY83:AY84"/>
    <mergeCell ref="AZ83:AZ84"/>
    <mergeCell ref="BA83:BA84"/>
    <mergeCell ref="BB83:BB84"/>
    <mergeCell ref="AU83:AU84"/>
    <mergeCell ref="AV83:AV84"/>
    <mergeCell ref="AW83:AW84"/>
    <mergeCell ref="AX83:AX84"/>
    <mergeCell ref="AQ83:AQ84"/>
    <mergeCell ref="AR83:AR84"/>
    <mergeCell ref="AS83:AS84"/>
    <mergeCell ref="AT83:AT84"/>
    <mergeCell ref="AM83:AM84"/>
    <mergeCell ref="AN83:AN84"/>
    <mergeCell ref="AO83:AO84"/>
    <mergeCell ref="AP83:AP84"/>
    <mergeCell ref="AI83:AI84"/>
    <mergeCell ref="AJ83:AJ84"/>
    <mergeCell ref="AK83:AK84"/>
    <mergeCell ref="AL83:AL84"/>
    <mergeCell ref="AE83:AE84"/>
    <mergeCell ref="AF83:AF84"/>
    <mergeCell ref="AG83:AG84"/>
    <mergeCell ref="AH83:AH84"/>
    <mergeCell ref="AA83:AA84"/>
    <mergeCell ref="AB83:AB84"/>
    <mergeCell ref="AC83:AC84"/>
    <mergeCell ref="AD83:AD84"/>
    <mergeCell ref="W83:W84"/>
    <mergeCell ref="X83:X84"/>
    <mergeCell ref="Y83:Y84"/>
    <mergeCell ref="Z83:Z84"/>
    <mergeCell ref="S83:S84"/>
    <mergeCell ref="T83:T84"/>
    <mergeCell ref="U83:U84"/>
    <mergeCell ref="V83:V84"/>
    <mergeCell ref="O83:O84"/>
    <mergeCell ref="P83:P84"/>
    <mergeCell ref="Q83:Q84"/>
    <mergeCell ref="R83:R84"/>
    <mergeCell ref="K83:K84"/>
    <mergeCell ref="L83:L84"/>
    <mergeCell ref="M83:M84"/>
    <mergeCell ref="N83:N84"/>
    <mergeCell ref="A74:K74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A14:K14"/>
    <mergeCell ref="A32:K32"/>
    <mergeCell ref="A47:K47"/>
    <mergeCell ref="A61:K61"/>
    <mergeCell ref="F8:G8"/>
    <mergeCell ref="H8:I8"/>
    <mergeCell ref="J8:K8"/>
    <mergeCell ref="A11:K11"/>
    <mergeCell ref="A1:K1"/>
    <mergeCell ref="A2:K2"/>
    <mergeCell ref="A3:K3"/>
    <mergeCell ref="A7:A9"/>
    <mergeCell ref="B7:B9"/>
    <mergeCell ref="C7:D7"/>
    <mergeCell ref="F7:K7"/>
    <mergeCell ref="C8:C9"/>
    <mergeCell ref="D8:D9"/>
    <mergeCell ref="E8:E9"/>
  </mergeCells>
  <printOptions/>
  <pageMargins left="0.75" right="0.75" top="1" bottom="1" header="0.5" footer="0.5"/>
  <pageSetup horizontalDpi="600" verticalDpi="600" orientation="landscape" scale="86" r:id="rId1"/>
  <rowBreaks count="1" manualBreakCount="1">
    <brk id="219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5"/>
  <sheetViews>
    <sheetView tabSelected="1" zoomScale="95" zoomScaleNormal="95" zoomScalePageLayoutView="0" workbookViewId="0" topLeftCell="A202">
      <selection activeCell="D213" sqref="D213"/>
    </sheetView>
  </sheetViews>
  <sheetFormatPr defaultColWidth="9.140625" defaultRowHeight="12.75"/>
  <cols>
    <col min="1" max="1" width="38.7109375" style="28" customWidth="1"/>
    <col min="2" max="2" width="14.140625" style="68" customWidth="1"/>
    <col min="3" max="11" width="10.7109375" style="21" customWidth="1"/>
    <col min="12" max="16384" width="9.140625" style="21" customWidth="1"/>
  </cols>
  <sheetData>
    <row r="1" spans="1:11" ht="18">
      <c r="A1" s="254" t="s">
        <v>71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s="84" customFormat="1" ht="15">
      <c r="A2" s="255" t="s">
        <v>237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s="84" customFormat="1" ht="12.75">
      <c r="A3" s="256" t="s">
        <v>228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1" ht="13.5" thickBot="1">
      <c r="A4" s="27"/>
      <c r="B4" s="65"/>
      <c r="C4" s="27"/>
      <c r="D4" s="27"/>
      <c r="E4" s="27"/>
      <c r="F4" s="27"/>
      <c r="G4" s="27"/>
      <c r="H4" s="27"/>
      <c r="I4" s="27"/>
      <c r="J4" s="27"/>
      <c r="K4" s="27"/>
    </row>
    <row r="5" spans="1:11" ht="13.5" thickBot="1">
      <c r="A5" s="268" t="s">
        <v>2</v>
      </c>
      <c r="B5" s="258" t="s">
        <v>72</v>
      </c>
      <c r="C5" s="257" t="s">
        <v>70</v>
      </c>
      <c r="D5" s="271"/>
      <c r="E5" s="32" t="s">
        <v>0</v>
      </c>
      <c r="F5" s="257" t="s">
        <v>1</v>
      </c>
      <c r="G5" s="257"/>
      <c r="H5" s="257"/>
      <c r="I5" s="257"/>
      <c r="J5" s="257"/>
      <c r="K5" s="257"/>
    </row>
    <row r="6" spans="1:11" ht="13.5" thickBot="1">
      <c r="A6" s="269"/>
      <c r="B6" s="258"/>
      <c r="C6" s="257">
        <v>2009</v>
      </c>
      <c r="D6" s="257">
        <v>2010</v>
      </c>
      <c r="E6" s="257">
        <v>2011</v>
      </c>
      <c r="F6" s="257">
        <v>2012</v>
      </c>
      <c r="G6" s="257"/>
      <c r="H6" s="257">
        <v>2013</v>
      </c>
      <c r="I6" s="257"/>
      <c r="J6" s="257">
        <v>2014</v>
      </c>
      <c r="K6" s="257"/>
    </row>
    <row r="7" spans="1:11" ht="13.5" thickBot="1">
      <c r="A7" s="270"/>
      <c r="B7" s="258"/>
      <c r="C7" s="257"/>
      <c r="D7" s="257"/>
      <c r="E7" s="257"/>
      <c r="F7" s="33" t="s">
        <v>3</v>
      </c>
      <c r="G7" s="33" t="s">
        <v>4</v>
      </c>
      <c r="H7" s="33" t="s">
        <v>3</v>
      </c>
      <c r="I7" s="33" t="s">
        <v>4</v>
      </c>
      <c r="J7" s="33" t="s">
        <v>3</v>
      </c>
      <c r="K7" s="33" t="s">
        <v>4</v>
      </c>
    </row>
    <row r="8" spans="1:11" ht="12.75">
      <c r="A8" s="34" t="s">
        <v>5</v>
      </c>
      <c r="B8" s="35" t="s">
        <v>6</v>
      </c>
      <c r="C8" s="36">
        <v>1</v>
      </c>
      <c r="D8" s="36">
        <v>2</v>
      </c>
      <c r="E8" s="36">
        <v>3</v>
      </c>
      <c r="F8" s="36">
        <v>4</v>
      </c>
      <c r="G8" s="36">
        <v>5</v>
      </c>
      <c r="H8" s="36">
        <v>6</v>
      </c>
      <c r="I8" s="36">
        <v>7</v>
      </c>
      <c r="J8" s="36">
        <v>8</v>
      </c>
      <c r="K8" s="36">
        <v>9</v>
      </c>
    </row>
    <row r="9" spans="1:11" ht="12.75">
      <c r="A9" s="261" t="s">
        <v>84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</row>
    <row r="10" spans="1:22" ht="25.5">
      <c r="A10" s="111" t="s">
        <v>7</v>
      </c>
      <c r="B10" s="34" t="s">
        <v>40</v>
      </c>
      <c r="C10" s="226">
        <v>6571</v>
      </c>
      <c r="D10" s="227">
        <v>6538</v>
      </c>
      <c r="E10" s="227">
        <v>6500</v>
      </c>
      <c r="F10" s="227">
        <v>6500</v>
      </c>
      <c r="G10" s="227">
        <v>6500</v>
      </c>
      <c r="H10" s="227">
        <v>6500</v>
      </c>
      <c r="I10" s="227">
        <v>6500</v>
      </c>
      <c r="J10" s="227">
        <v>6500</v>
      </c>
      <c r="K10" s="227">
        <v>6500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25.5">
      <c r="A11" s="141" t="s">
        <v>133</v>
      </c>
      <c r="B11" s="34" t="s">
        <v>40</v>
      </c>
      <c r="C11" s="228">
        <v>7236</v>
      </c>
      <c r="D11" s="229">
        <v>6555</v>
      </c>
      <c r="E11" s="229">
        <v>6519</v>
      </c>
      <c r="F11" s="229">
        <v>6500</v>
      </c>
      <c r="G11" s="229">
        <v>6500</v>
      </c>
      <c r="H11" s="229">
        <v>6500</v>
      </c>
      <c r="I11" s="229">
        <v>6500</v>
      </c>
      <c r="J11" s="229">
        <v>6500</v>
      </c>
      <c r="K11" s="230">
        <v>6500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11" s="45" customFormat="1" ht="12.75">
      <c r="A12" s="260" t="s">
        <v>85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</row>
    <row r="13" spans="1:11" s="45" customFormat="1" ht="63.75">
      <c r="A13" s="135" t="s">
        <v>14</v>
      </c>
      <c r="B13" s="112" t="s">
        <v>15</v>
      </c>
      <c r="C13" s="167">
        <f aca="true" t="shared" si="0" ref="C13:K13">C16+C18+C20</f>
        <v>2337.5</v>
      </c>
      <c r="D13" s="167">
        <f t="shared" si="0"/>
        <v>3268.3</v>
      </c>
      <c r="E13" s="167">
        <f t="shared" si="0"/>
        <v>3678</v>
      </c>
      <c r="F13" s="167">
        <f t="shared" si="0"/>
        <v>3865.3</v>
      </c>
      <c r="G13" s="167">
        <f t="shared" si="0"/>
        <v>3887.4</v>
      </c>
      <c r="H13" s="167">
        <f t="shared" si="0"/>
        <v>4014.5</v>
      </c>
      <c r="I13" s="167">
        <f t="shared" si="0"/>
        <v>4193.2</v>
      </c>
      <c r="J13" s="167">
        <f t="shared" si="0"/>
        <v>4155</v>
      </c>
      <c r="K13" s="167">
        <f t="shared" si="0"/>
        <v>4349.900000000001</v>
      </c>
    </row>
    <row r="14" spans="1:11" s="5" customFormat="1" ht="63.75">
      <c r="A14" s="135" t="s">
        <v>198</v>
      </c>
      <c r="B14" s="112" t="s">
        <v>16</v>
      </c>
      <c r="C14" s="98">
        <v>110.3</v>
      </c>
      <c r="D14" s="98">
        <f>D13/C13*100</f>
        <v>139.82032085561497</v>
      </c>
      <c r="E14" s="98">
        <f>E13/D13*100</f>
        <v>112.53556895021876</v>
      </c>
      <c r="F14" s="98">
        <f>F13/E13*100</f>
        <v>105.09244154431757</v>
      </c>
      <c r="G14" s="98">
        <f>G13/E13*100</f>
        <v>105.69331158238174</v>
      </c>
      <c r="H14" s="98">
        <f>H13/F13*100</f>
        <v>103.85998499469639</v>
      </c>
      <c r="I14" s="98">
        <f>I13/G13*100</f>
        <v>107.86644029428409</v>
      </c>
      <c r="J14" s="98">
        <f>J13/H13*100</f>
        <v>103.49981317723254</v>
      </c>
      <c r="K14" s="98">
        <f>K13/I13*100</f>
        <v>103.7370027663837</v>
      </c>
    </row>
    <row r="15" spans="1:11" s="5" customFormat="1" ht="63.75">
      <c r="A15" s="168" t="s">
        <v>171</v>
      </c>
      <c r="B15" s="159"/>
      <c r="C15" s="139"/>
      <c r="D15" s="139"/>
      <c r="E15" s="169"/>
      <c r="F15" s="169"/>
      <c r="G15" s="169"/>
      <c r="H15" s="169"/>
      <c r="I15" s="169"/>
      <c r="J15" s="169"/>
      <c r="K15" s="169"/>
    </row>
    <row r="16" spans="1:11" s="5" customFormat="1" ht="76.5">
      <c r="A16" s="170" t="s">
        <v>208</v>
      </c>
      <c r="B16" s="159" t="s">
        <v>15</v>
      </c>
      <c r="C16" s="171">
        <v>0</v>
      </c>
      <c r="D16" s="171">
        <v>0</v>
      </c>
      <c r="E16" s="171">
        <v>0</v>
      </c>
      <c r="F16" s="171">
        <v>0</v>
      </c>
      <c r="G16" s="171">
        <v>0</v>
      </c>
      <c r="H16" s="171">
        <v>0</v>
      </c>
      <c r="I16" s="171">
        <v>0</v>
      </c>
      <c r="J16" s="171">
        <v>0</v>
      </c>
      <c r="K16" s="171">
        <v>0</v>
      </c>
    </row>
    <row r="17" spans="1:11" s="7" customFormat="1" ht="76.5">
      <c r="A17" s="170" t="s">
        <v>209</v>
      </c>
      <c r="B17" s="158" t="s">
        <v>17</v>
      </c>
      <c r="C17" s="172"/>
      <c r="D17" s="136"/>
      <c r="E17" s="136"/>
      <c r="F17" s="136"/>
      <c r="G17" s="136"/>
      <c r="H17" s="136"/>
      <c r="I17" s="136"/>
      <c r="J17" s="136"/>
      <c r="K17" s="136"/>
    </row>
    <row r="18" spans="1:11" s="5" customFormat="1" ht="76.5">
      <c r="A18" s="170" t="s">
        <v>210</v>
      </c>
      <c r="B18" s="159" t="s">
        <v>15</v>
      </c>
      <c r="C18" s="148">
        <v>2306.1</v>
      </c>
      <c r="D18" s="148">
        <v>3199.8</v>
      </c>
      <c r="E18" s="148">
        <v>3601.5</v>
      </c>
      <c r="F18" s="148">
        <v>3782</v>
      </c>
      <c r="G18" s="148">
        <v>3800.4</v>
      </c>
      <c r="H18" s="148">
        <v>3922.1</v>
      </c>
      <c r="I18" s="148">
        <v>4096.2</v>
      </c>
      <c r="J18" s="148">
        <v>4062</v>
      </c>
      <c r="K18" s="148">
        <v>4247.8</v>
      </c>
    </row>
    <row r="19" spans="1:11" s="7" customFormat="1" ht="76.5">
      <c r="A19" s="170" t="s">
        <v>211</v>
      </c>
      <c r="B19" s="158" t="s">
        <v>17</v>
      </c>
      <c r="C19" s="172"/>
      <c r="D19" s="136">
        <f>D18/C18*100</f>
        <v>138.75374008065566</v>
      </c>
      <c r="E19" s="136">
        <f>E18/D18*100</f>
        <v>112.55390961935122</v>
      </c>
      <c r="F19" s="136">
        <f>F18/E18*100</f>
        <v>105.01180063862279</v>
      </c>
      <c r="G19" s="136">
        <f>G18/E18*100</f>
        <v>105.52269887546856</v>
      </c>
      <c r="H19" s="136">
        <f>H18/F18*100</f>
        <v>103.70438921205711</v>
      </c>
      <c r="I19" s="136">
        <f>I18/G18*100</f>
        <v>107.78339122197661</v>
      </c>
      <c r="J19" s="136">
        <v>103.6</v>
      </c>
      <c r="K19" s="136">
        <v>103.7</v>
      </c>
    </row>
    <row r="20" spans="1:11" s="5" customFormat="1" ht="89.25">
      <c r="A20" s="170" t="s">
        <v>212</v>
      </c>
      <c r="B20" s="159" t="s">
        <v>15</v>
      </c>
      <c r="C20" s="136">
        <v>31.4</v>
      </c>
      <c r="D20" s="136">
        <v>68.5</v>
      </c>
      <c r="E20" s="173">
        <v>76.5</v>
      </c>
      <c r="F20" s="173">
        <v>83.3</v>
      </c>
      <c r="G20" s="173">
        <v>87</v>
      </c>
      <c r="H20" s="173">
        <v>92.4</v>
      </c>
      <c r="I20" s="173">
        <v>97</v>
      </c>
      <c r="J20" s="173">
        <v>93</v>
      </c>
      <c r="K20" s="173">
        <v>102.1</v>
      </c>
    </row>
    <row r="21" spans="1:11" s="5" customFormat="1" ht="89.25">
      <c r="A21" s="170" t="s">
        <v>213</v>
      </c>
      <c r="B21" s="158" t="s">
        <v>17</v>
      </c>
      <c r="C21" s="171"/>
      <c r="D21" s="136">
        <f>D20/C20*100</f>
        <v>218.15286624203821</v>
      </c>
      <c r="E21" s="136">
        <f>E20/D20*100</f>
        <v>111.67883211678833</v>
      </c>
      <c r="F21" s="136">
        <f>F20/E20*100</f>
        <v>108.88888888888889</v>
      </c>
      <c r="G21" s="136">
        <f>G20/E20*100</f>
        <v>113.72549019607843</v>
      </c>
      <c r="H21" s="136">
        <f>H20/F20*100</f>
        <v>110.92436974789916</v>
      </c>
      <c r="I21" s="136">
        <f>I20/G20*100</f>
        <v>111.49425287356323</v>
      </c>
      <c r="J21" s="136">
        <f>J20/H20*100</f>
        <v>100.64935064935064</v>
      </c>
      <c r="K21" s="136">
        <f>K20/I20*100</f>
        <v>105.25773195876289</v>
      </c>
    </row>
    <row r="22" spans="1:11" s="5" customFormat="1" ht="76.5">
      <c r="A22" s="174" t="s">
        <v>172</v>
      </c>
      <c r="B22" s="112" t="s">
        <v>15</v>
      </c>
      <c r="C22" s="171">
        <v>2306.1</v>
      </c>
      <c r="D22" s="136">
        <v>3239.1</v>
      </c>
      <c r="E22" s="136">
        <v>3643.8</v>
      </c>
      <c r="F22" s="136">
        <v>3829.1</v>
      </c>
      <c r="G22" s="136">
        <v>3850</v>
      </c>
      <c r="H22" s="136">
        <v>3975.4</v>
      </c>
      <c r="I22" s="136">
        <v>4150</v>
      </c>
      <c r="J22" s="136">
        <v>4230.9</v>
      </c>
      <c r="K22" s="136">
        <v>4300</v>
      </c>
    </row>
    <row r="23" spans="1:11" s="5" customFormat="1" ht="76.5">
      <c r="A23" s="174" t="s">
        <v>199</v>
      </c>
      <c r="B23" s="112" t="s">
        <v>16</v>
      </c>
      <c r="C23" s="171"/>
      <c r="D23" s="136">
        <f>D22/C22*100</f>
        <v>140.4579159620138</v>
      </c>
      <c r="E23" s="136">
        <f>E22/D22*100</f>
        <v>112.49421135500603</v>
      </c>
      <c r="F23" s="136">
        <f>F22/E22*100</f>
        <v>105.08535045831273</v>
      </c>
      <c r="G23" s="136">
        <f>G22/E22*100</f>
        <v>105.65892749327625</v>
      </c>
      <c r="H23" s="136">
        <v>103.8</v>
      </c>
      <c r="I23" s="136">
        <v>107.8</v>
      </c>
      <c r="J23" s="136">
        <v>103.4</v>
      </c>
      <c r="K23" s="136">
        <v>103.6</v>
      </c>
    </row>
    <row r="24" spans="1:11" s="45" customFormat="1" ht="12.75">
      <c r="A24" s="260" t="s">
        <v>86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</row>
    <row r="25" spans="1:11" s="5" customFormat="1" ht="43.5" customHeight="1">
      <c r="A25" s="157" t="s">
        <v>226</v>
      </c>
      <c r="B25" s="36"/>
      <c r="C25" s="178"/>
      <c r="D25" s="178"/>
      <c r="E25" s="178"/>
      <c r="F25" s="178"/>
      <c r="G25" s="178"/>
      <c r="H25" s="178"/>
      <c r="I25" s="178"/>
      <c r="J25" s="178"/>
      <c r="K25" s="178"/>
    </row>
    <row r="26" spans="1:11" s="5" customFormat="1" ht="31.5" customHeight="1">
      <c r="A26" s="111" t="s">
        <v>55</v>
      </c>
      <c r="B26" s="34" t="s">
        <v>56</v>
      </c>
      <c r="C26" s="179">
        <v>0.74</v>
      </c>
      <c r="D26" s="179">
        <v>0.47</v>
      </c>
      <c r="E26" s="179">
        <v>0.78</v>
      </c>
      <c r="F26" s="179">
        <v>0.78</v>
      </c>
      <c r="G26" s="179">
        <v>0.78</v>
      </c>
      <c r="H26" s="179">
        <v>0.78</v>
      </c>
      <c r="I26" s="179">
        <v>0.78</v>
      </c>
      <c r="J26" s="179">
        <v>0.78</v>
      </c>
      <c r="K26" s="179">
        <v>0.78</v>
      </c>
    </row>
    <row r="27" spans="1:11" s="5" customFormat="1" ht="38.25">
      <c r="A27" s="111" t="s">
        <v>214</v>
      </c>
      <c r="B27" s="112" t="s">
        <v>16</v>
      </c>
      <c r="C27" s="178">
        <v>71.9</v>
      </c>
      <c r="D27" s="152">
        <f>D26/C26*100</f>
        <v>63.51351351351351</v>
      </c>
      <c r="E27" s="152">
        <f>E26/D26*100</f>
        <v>165.95744680851067</v>
      </c>
      <c r="F27" s="152">
        <f>F26/E26*100</f>
        <v>100</v>
      </c>
      <c r="G27" s="152">
        <f>G26/E26*100</f>
        <v>100</v>
      </c>
      <c r="H27" s="152">
        <f>H26/F26*100</f>
        <v>100</v>
      </c>
      <c r="I27" s="152">
        <f>I26/G26*100</f>
        <v>100</v>
      </c>
      <c r="J27" s="152">
        <f>J26/H26*100</f>
        <v>100</v>
      </c>
      <c r="K27" s="152">
        <f>K26/I26*100</f>
        <v>100</v>
      </c>
    </row>
    <row r="28" spans="1:11" s="5" customFormat="1" ht="12.75">
      <c r="A28" s="113" t="s">
        <v>57</v>
      </c>
      <c r="B28" s="34" t="s">
        <v>56</v>
      </c>
      <c r="C28" s="179">
        <v>1.48</v>
      </c>
      <c r="D28" s="179">
        <v>0.78</v>
      </c>
      <c r="E28" s="179">
        <v>0.82</v>
      </c>
      <c r="F28" s="179">
        <v>0.82</v>
      </c>
      <c r="G28" s="179">
        <v>0.83</v>
      </c>
      <c r="H28" s="179">
        <v>0.82</v>
      </c>
      <c r="I28" s="179">
        <v>0.84</v>
      </c>
      <c r="J28" s="179">
        <v>0.83</v>
      </c>
      <c r="K28" s="179">
        <v>0.86</v>
      </c>
    </row>
    <row r="29" spans="1:11" s="5" customFormat="1" ht="38.25">
      <c r="A29" s="111" t="s">
        <v>215</v>
      </c>
      <c r="B29" s="112" t="s">
        <v>16</v>
      </c>
      <c r="C29" s="180">
        <v>64.7</v>
      </c>
      <c r="D29" s="152">
        <f>D28/C28*100</f>
        <v>52.70270270270271</v>
      </c>
      <c r="E29" s="152">
        <f>E28/D28*100</f>
        <v>105.12820512820511</v>
      </c>
      <c r="F29" s="152">
        <f>F28/E28*100</f>
        <v>100</v>
      </c>
      <c r="G29" s="152">
        <f>G28/E28*100</f>
        <v>101.21951219512195</v>
      </c>
      <c r="H29" s="152">
        <f>H28/F28*100</f>
        <v>100</v>
      </c>
      <c r="I29" s="152">
        <f>I28/G28*100</f>
        <v>101.20481927710843</v>
      </c>
      <c r="J29" s="152">
        <f>J28/H28*100</f>
        <v>101.21951219512195</v>
      </c>
      <c r="K29" s="152">
        <f>K28/I28*100</f>
        <v>102.38095238095238</v>
      </c>
    </row>
    <row r="30" spans="1:11" s="5" customFormat="1" ht="12.75">
      <c r="A30" s="113" t="s">
        <v>58</v>
      </c>
      <c r="B30" s="34" t="s">
        <v>56</v>
      </c>
      <c r="C30" s="179">
        <v>0.3</v>
      </c>
      <c r="D30" s="179">
        <v>0.3</v>
      </c>
      <c r="E30" s="179">
        <v>0.3</v>
      </c>
      <c r="F30" s="179">
        <v>0.3</v>
      </c>
      <c r="G30" s="179">
        <v>0.3</v>
      </c>
      <c r="H30" s="179">
        <v>0.3</v>
      </c>
      <c r="I30" s="179">
        <v>0.3</v>
      </c>
      <c r="J30" s="179">
        <v>0.31</v>
      </c>
      <c r="K30" s="179">
        <v>0.31</v>
      </c>
    </row>
    <row r="31" spans="1:11" s="5" customFormat="1" ht="38.25">
      <c r="A31" s="111" t="s">
        <v>216</v>
      </c>
      <c r="B31" s="112" t="s">
        <v>16</v>
      </c>
      <c r="C31" s="180">
        <v>22.6</v>
      </c>
      <c r="D31" s="152">
        <f>D30/C30*100</f>
        <v>100</v>
      </c>
      <c r="E31" s="152">
        <f>E30/D30*100</f>
        <v>100</v>
      </c>
      <c r="F31" s="152">
        <f>F30/E30*100</f>
        <v>100</v>
      </c>
      <c r="G31" s="152">
        <f>G30/E30*100</f>
        <v>100</v>
      </c>
      <c r="H31" s="152">
        <f>H30/F30*100</f>
        <v>100</v>
      </c>
      <c r="I31" s="152">
        <f>I30/G30*100</f>
        <v>100</v>
      </c>
      <c r="J31" s="152">
        <f>J30/H30*100</f>
        <v>103.33333333333334</v>
      </c>
      <c r="K31" s="152">
        <f>K30/I30*100</f>
        <v>103.33333333333334</v>
      </c>
    </row>
    <row r="32" spans="1:11" s="5" customFormat="1" ht="12.75">
      <c r="A32" s="113" t="s">
        <v>59</v>
      </c>
      <c r="B32" s="34" t="s">
        <v>56</v>
      </c>
      <c r="C32" s="179">
        <v>21.3</v>
      </c>
      <c r="D32" s="179">
        <v>20.76</v>
      </c>
      <c r="E32" s="179">
        <v>22.76</v>
      </c>
      <c r="F32" s="179">
        <v>22.76</v>
      </c>
      <c r="G32" s="179">
        <v>23.12</v>
      </c>
      <c r="H32" s="179">
        <v>23.03</v>
      </c>
      <c r="I32" s="179">
        <v>23.68</v>
      </c>
      <c r="J32" s="179">
        <v>23.09</v>
      </c>
      <c r="K32" s="179">
        <v>23.86</v>
      </c>
    </row>
    <row r="33" spans="1:11" s="5" customFormat="1" ht="38.25">
      <c r="A33" s="111" t="s">
        <v>217</v>
      </c>
      <c r="B33" s="112" t="s">
        <v>16</v>
      </c>
      <c r="C33" s="180">
        <v>113.4</v>
      </c>
      <c r="D33" s="152">
        <f>D32/C32*100</f>
        <v>97.46478873239437</v>
      </c>
      <c r="E33" s="152">
        <f>E32/D32*100</f>
        <v>109.63391136801542</v>
      </c>
      <c r="F33" s="152">
        <f>F32/E32*100</f>
        <v>100</v>
      </c>
      <c r="G33" s="152">
        <f>G32/E32*100</f>
        <v>101.58172231985941</v>
      </c>
      <c r="H33" s="152">
        <f>H32/F32*100</f>
        <v>101.18629173989456</v>
      </c>
      <c r="I33" s="152">
        <f>I32/G32*100</f>
        <v>102.42214532871972</v>
      </c>
      <c r="J33" s="152">
        <f>J32/H32*100</f>
        <v>100.26052974381241</v>
      </c>
      <c r="K33" s="152">
        <f>K32/I32*100</f>
        <v>100.76013513513513</v>
      </c>
    </row>
    <row r="34" spans="1:11" s="5" customFormat="1" ht="12.75">
      <c r="A34" s="113" t="s">
        <v>60</v>
      </c>
      <c r="B34" s="34" t="s">
        <v>56</v>
      </c>
      <c r="C34" s="179">
        <v>5.25</v>
      </c>
      <c r="D34" s="179">
        <v>5.28</v>
      </c>
      <c r="E34" s="179">
        <v>5.36</v>
      </c>
      <c r="F34" s="179">
        <v>5.36</v>
      </c>
      <c r="G34" s="179">
        <v>5.39</v>
      </c>
      <c r="H34" s="179">
        <v>5.39</v>
      </c>
      <c r="I34" s="179">
        <v>5.55</v>
      </c>
      <c r="J34" s="179">
        <v>5.58</v>
      </c>
      <c r="K34" s="179">
        <v>5.79</v>
      </c>
    </row>
    <row r="35" spans="1:11" s="5" customFormat="1" ht="38.25">
      <c r="A35" s="111" t="s">
        <v>218</v>
      </c>
      <c r="B35" s="112" t="s">
        <v>16</v>
      </c>
      <c r="C35" s="180">
        <v>100.3</v>
      </c>
      <c r="D35" s="152">
        <f>D34/C34*100</f>
        <v>100.57142857142858</v>
      </c>
      <c r="E35" s="152">
        <f>E34/D34*100</f>
        <v>101.51515151515152</v>
      </c>
      <c r="F35" s="152">
        <f>F34/E34*100</f>
        <v>100</v>
      </c>
      <c r="G35" s="152">
        <f>G34/E34*100</f>
        <v>100.5597014925373</v>
      </c>
      <c r="H35" s="152">
        <f>H34/F34*100</f>
        <v>100.5597014925373</v>
      </c>
      <c r="I35" s="152">
        <f>I34/G34*100</f>
        <v>102.96846011131726</v>
      </c>
      <c r="J35" s="152">
        <f>J34/H34*100</f>
        <v>103.52504638218925</v>
      </c>
      <c r="K35" s="152">
        <f>K34/I34*100</f>
        <v>104.32432432432432</v>
      </c>
    </row>
    <row r="36" spans="1:11" s="5" customFormat="1" ht="12.75">
      <c r="A36" s="113" t="s">
        <v>61</v>
      </c>
      <c r="B36" s="34" t="s">
        <v>62</v>
      </c>
      <c r="C36" s="179">
        <v>16.28</v>
      </c>
      <c r="D36" s="179">
        <v>16.84</v>
      </c>
      <c r="E36" s="179">
        <v>17.37</v>
      </c>
      <c r="F36" s="179">
        <v>17.48</v>
      </c>
      <c r="G36" s="179">
        <v>17.49</v>
      </c>
      <c r="H36" s="179">
        <v>17.58</v>
      </c>
      <c r="I36" s="179">
        <v>17.86</v>
      </c>
      <c r="J36" s="179">
        <v>17.58</v>
      </c>
      <c r="K36" s="179">
        <v>18.13</v>
      </c>
    </row>
    <row r="37" spans="1:11" s="5" customFormat="1" ht="38.25">
      <c r="A37" s="111" t="s">
        <v>219</v>
      </c>
      <c r="B37" s="112" t="s">
        <v>16</v>
      </c>
      <c r="C37" s="180">
        <v>92.3</v>
      </c>
      <c r="D37" s="152">
        <f>D36/C36*100</f>
        <v>103.43980343980344</v>
      </c>
      <c r="E37" s="152">
        <f>E36/D36*100</f>
        <v>103.14726840855108</v>
      </c>
      <c r="F37" s="152">
        <f>F36/E36*100</f>
        <v>100.63327576280945</v>
      </c>
      <c r="G37" s="152">
        <f>G36/E36*100</f>
        <v>100.6908462867012</v>
      </c>
      <c r="H37" s="152">
        <f>H36/F36*100</f>
        <v>100.57208237986268</v>
      </c>
      <c r="I37" s="152">
        <f>I36/G36*100</f>
        <v>102.11549456832476</v>
      </c>
      <c r="J37" s="152">
        <f>J36/H36*100</f>
        <v>100</v>
      </c>
      <c r="K37" s="152">
        <f>K36/I36*100</f>
        <v>101.51175811870101</v>
      </c>
    </row>
    <row r="38" spans="1:11" s="5" customFormat="1" ht="30.75" customHeight="1">
      <c r="A38" s="145" t="s">
        <v>73</v>
      </c>
      <c r="B38" s="34" t="s">
        <v>74</v>
      </c>
      <c r="C38" s="179"/>
      <c r="D38" s="179"/>
      <c r="E38" s="179"/>
      <c r="F38" s="179"/>
      <c r="G38" s="179"/>
      <c r="H38" s="179"/>
      <c r="I38" s="179"/>
      <c r="J38" s="179"/>
      <c r="K38" s="179"/>
    </row>
    <row r="39" spans="1:11" s="5" customFormat="1" ht="20.25" customHeight="1">
      <c r="A39" s="260" t="s">
        <v>87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</row>
    <row r="40" spans="1:11" s="5" customFormat="1" ht="48.75" customHeight="1">
      <c r="A40" s="113" t="s">
        <v>201</v>
      </c>
      <c r="B40" s="112" t="s">
        <v>15</v>
      </c>
      <c r="C40" s="166">
        <v>1.3</v>
      </c>
      <c r="D40" s="147">
        <f>(C40*D41*D42)/10000</f>
        <v>1.3494</v>
      </c>
      <c r="E40" s="147">
        <f aca="true" t="shared" si="1" ref="E40:K40">(D40*E41*E42)/10000</f>
        <v>1.403376</v>
      </c>
      <c r="F40" s="147">
        <f t="shared" si="1"/>
        <v>1.459565771664</v>
      </c>
      <c r="G40" s="147">
        <f t="shared" si="1"/>
        <v>1.5225547921059317</v>
      </c>
      <c r="H40" s="147">
        <v>1.5</v>
      </c>
      <c r="I40" s="147">
        <v>1.5</v>
      </c>
      <c r="J40" s="147">
        <f t="shared" si="1"/>
        <v>1.5570555</v>
      </c>
      <c r="K40" s="147">
        <f t="shared" si="1"/>
        <v>1.621125219714</v>
      </c>
    </row>
    <row r="41" spans="1:11" s="5" customFormat="1" ht="41.25" customHeight="1">
      <c r="A41" s="113" t="s">
        <v>25</v>
      </c>
      <c r="B41" s="112" t="s">
        <v>16</v>
      </c>
      <c r="C41" s="147">
        <v>103.1</v>
      </c>
      <c r="D41" s="148">
        <v>100</v>
      </c>
      <c r="E41" s="148">
        <v>100</v>
      </c>
      <c r="F41" s="148">
        <v>100.1</v>
      </c>
      <c r="G41" s="148">
        <v>100.4</v>
      </c>
      <c r="H41" s="148">
        <v>100.1</v>
      </c>
      <c r="I41" s="148">
        <v>100.4</v>
      </c>
      <c r="J41" s="148">
        <v>100.1</v>
      </c>
      <c r="K41" s="148">
        <v>100.4</v>
      </c>
    </row>
    <row r="42" spans="1:11" s="5" customFormat="1" ht="42" customHeight="1">
      <c r="A42" s="114" t="s">
        <v>127</v>
      </c>
      <c r="B42" s="138" t="s">
        <v>17</v>
      </c>
      <c r="C42" s="148">
        <v>105.1</v>
      </c>
      <c r="D42" s="148">
        <v>103.8</v>
      </c>
      <c r="E42" s="148">
        <v>104</v>
      </c>
      <c r="F42" s="148">
        <v>103.9</v>
      </c>
      <c r="G42" s="148">
        <v>103.9</v>
      </c>
      <c r="H42" s="148">
        <v>103.8</v>
      </c>
      <c r="I42" s="148">
        <v>103.8</v>
      </c>
      <c r="J42" s="148">
        <v>103.7</v>
      </c>
      <c r="K42" s="148">
        <v>103.7</v>
      </c>
    </row>
    <row r="43" spans="1:11" s="5" customFormat="1" ht="44.25" customHeight="1">
      <c r="A43" s="127" t="s">
        <v>160</v>
      </c>
      <c r="B43" s="34" t="s">
        <v>75</v>
      </c>
      <c r="C43" s="123"/>
      <c r="D43" s="123">
        <v>46.9</v>
      </c>
      <c r="E43" s="123">
        <v>46.9</v>
      </c>
      <c r="F43" s="123">
        <v>46.9</v>
      </c>
      <c r="G43" s="123">
        <v>46.9</v>
      </c>
      <c r="H43" s="123">
        <v>46.9</v>
      </c>
      <c r="I43" s="123">
        <v>46.9</v>
      </c>
      <c r="J43" s="123">
        <v>50.1</v>
      </c>
      <c r="K43" s="123">
        <v>50.9</v>
      </c>
    </row>
    <row r="44" spans="1:11" s="5" customFormat="1" ht="54" customHeight="1">
      <c r="A44" s="127" t="s">
        <v>155</v>
      </c>
      <c r="B44" s="34" t="s">
        <v>75</v>
      </c>
      <c r="C44" s="124"/>
      <c r="D44" s="124"/>
      <c r="E44" s="124"/>
      <c r="F44" s="124"/>
      <c r="G44" s="124"/>
      <c r="H44" s="125"/>
      <c r="I44" s="125"/>
      <c r="J44" s="166">
        <v>3.2</v>
      </c>
      <c r="K44" s="166">
        <v>4</v>
      </c>
    </row>
    <row r="45" spans="1:11" s="5" customFormat="1" ht="92.25" customHeight="1">
      <c r="A45" s="127" t="s">
        <v>76</v>
      </c>
      <c r="B45" s="125" t="s">
        <v>74</v>
      </c>
      <c r="C45" s="128">
        <f aca="true" t="shared" si="2" ref="C45:K45">C46/C47*100</f>
        <v>0</v>
      </c>
      <c r="D45" s="128">
        <f t="shared" si="2"/>
        <v>60.97560975609756</v>
      </c>
      <c r="E45" s="128">
        <f t="shared" si="2"/>
        <v>60.97560975609756</v>
      </c>
      <c r="F45" s="128">
        <f t="shared" si="2"/>
        <v>60.97560975609756</v>
      </c>
      <c r="G45" s="128">
        <f t="shared" si="2"/>
        <v>65.1567944250871</v>
      </c>
      <c r="H45" s="128">
        <f t="shared" si="2"/>
        <v>70.38327526132404</v>
      </c>
      <c r="I45" s="128">
        <f t="shared" si="2"/>
        <v>70.38327526132404</v>
      </c>
      <c r="J45" s="128">
        <f t="shared" si="2"/>
        <v>68.47054941428807</v>
      </c>
      <c r="K45" s="128">
        <f t="shared" si="2"/>
        <v>68.24104234527687</v>
      </c>
    </row>
    <row r="46" spans="1:11" s="5" customFormat="1" ht="66" customHeight="1">
      <c r="A46" s="129" t="s">
        <v>161</v>
      </c>
      <c r="B46" s="130" t="s">
        <v>75</v>
      </c>
      <c r="C46" s="123"/>
      <c r="D46" s="123">
        <v>35</v>
      </c>
      <c r="E46" s="123">
        <v>35</v>
      </c>
      <c r="F46" s="123">
        <v>35</v>
      </c>
      <c r="G46" s="123">
        <v>37.4</v>
      </c>
      <c r="H46" s="123">
        <v>40.4</v>
      </c>
      <c r="I46" s="123">
        <v>40.4</v>
      </c>
      <c r="J46" s="123">
        <v>41.5</v>
      </c>
      <c r="K46" s="123">
        <v>41.9</v>
      </c>
    </row>
    <row r="47" spans="1:11" s="5" customFormat="1" ht="42" customHeight="1">
      <c r="A47" s="129" t="s">
        <v>162</v>
      </c>
      <c r="B47" s="130" t="s">
        <v>75</v>
      </c>
      <c r="C47" s="123">
        <v>57.4</v>
      </c>
      <c r="D47" s="123">
        <v>57.4</v>
      </c>
      <c r="E47" s="123">
        <v>57.4</v>
      </c>
      <c r="F47" s="123">
        <v>57.4</v>
      </c>
      <c r="G47" s="123">
        <v>57.4</v>
      </c>
      <c r="H47" s="123">
        <v>57.4</v>
      </c>
      <c r="I47" s="123">
        <v>57.4</v>
      </c>
      <c r="J47" s="123">
        <v>60.61</v>
      </c>
      <c r="K47" s="123">
        <v>61.4</v>
      </c>
    </row>
    <row r="48" spans="1:11" s="5" customFormat="1" ht="67.5" customHeight="1">
      <c r="A48" s="127" t="s">
        <v>77</v>
      </c>
      <c r="B48" s="131"/>
      <c r="C48" s="128"/>
      <c r="D48" s="128"/>
      <c r="E48" s="128"/>
      <c r="F48" s="128"/>
      <c r="G48" s="128"/>
      <c r="H48" s="128"/>
      <c r="I48" s="128"/>
      <c r="J48" s="128"/>
      <c r="K48" s="128"/>
    </row>
    <row r="49" spans="1:11" s="5" customFormat="1" ht="30.75" customHeight="1">
      <c r="A49" s="127" t="s">
        <v>78</v>
      </c>
      <c r="B49" s="125" t="s">
        <v>74</v>
      </c>
      <c r="C49" s="128"/>
      <c r="D49" s="128"/>
      <c r="E49" s="128"/>
      <c r="F49" s="128">
        <f aca="true" t="shared" si="3" ref="F49:K49">F50/F51*100</f>
        <v>80</v>
      </c>
      <c r="G49" s="128">
        <f t="shared" si="3"/>
        <v>111.1111111111111</v>
      </c>
      <c r="H49" s="128">
        <f t="shared" si="3"/>
        <v>55.00000000000001</v>
      </c>
      <c r="I49" s="128">
        <f t="shared" si="3"/>
        <v>100</v>
      </c>
      <c r="J49" s="128">
        <f t="shared" si="3"/>
        <v>40</v>
      </c>
      <c r="K49" s="128">
        <f t="shared" si="3"/>
        <v>61.92307692307693</v>
      </c>
    </row>
    <row r="50" spans="1:11" s="5" customFormat="1" ht="30.75" customHeight="1">
      <c r="A50" s="129" t="s">
        <v>163</v>
      </c>
      <c r="B50" s="125" t="s">
        <v>75</v>
      </c>
      <c r="C50" s="132"/>
      <c r="D50" s="132"/>
      <c r="E50" s="132"/>
      <c r="F50" s="132">
        <v>2.4</v>
      </c>
      <c r="G50" s="132">
        <v>3</v>
      </c>
      <c r="H50" s="132">
        <v>1.1</v>
      </c>
      <c r="I50" s="132">
        <v>1.5</v>
      </c>
      <c r="J50" s="132">
        <v>1.2</v>
      </c>
      <c r="K50" s="132">
        <v>1.61</v>
      </c>
    </row>
    <row r="51" spans="1:11" s="5" customFormat="1" ht="30.75" customHeight="1">
      <c r="A51" s="129" t="s">
        <v>164</v>
      </c>
      <c r="B51" s="125" t="s">
        <v>75</v>
      </c>
      <c r="C51" s="128"/>
      <c r="D51" s="128"/>
      <c r="E51" s="128">
        <v>2</v>
      </c>
      <c r="F51" s="128">
        <v>3</v>
      </c>
      <c r="G51" s="128">
        <v>2.7</v>
      </c>
      <c r="H51" s="128">
        <v>2</v>
      </c>
      <c r="I51" s="128">
        <v>1.5</v>
      </c>
      <c r="J51" s="128">
        <v>3</v>
      </c>
      <c r="K51" s="128">
        <v>2.6</v>
      </c>
    </row>
    <row r="52" spans="1:11" s="5" customFormat="1" ht="30.75" customHeight="1">
      <c r="A52" s="127" t="s">
        <v>79</v>
      </c>
      <c r="B52" s="125" t="s">
        <v>74</v>
      </c>
      <c r="C52" s="128"/>
      <c r="D52" s="128"/>
      <c r="E52" s="128">
        <f>E53/E54*100</f>
        <v>32.77777777777778</v>
      </c>
      <c r="F52" s="128"/>
      <c r="G52" s="128"/>
      <c r="H52" s="128">
        <f>H53/H54*100</f>
        <v>22.666666666666664</v>
      </c>
      <c r="I52" s="128">
        <f>I53/I54*100</f>
        <v>27.97202797202797</v>
      </c>
      <c r="J52" s="128">
        <f>J53/J54*100</f>
        <v>12.666666666666664</v>
      </c>
      <c r="K52" s="128">
        <f>K53/K54*100</f>
        <v>14.685314685314685</v>
      </c>
    </row>
    <row r="53" spans="1:11" s="5" customFormat="1" ht="82.5" customHeight="1">
      <c r="A53" s="129" t="s">
        <v>165</v>
      </c>
      <c r="B53" s="125" t="s">
        <v>75</v>
      </c>
      <c r="C53" s="133"/>
      <c r="D53" s="133"/>
      <c r="E53" s="133">
        <v>3.54</v>
      </c>
      <c r="F53" s="133"/>
      <c r="G53" s="133"/>
      <c r="H53" s="133">
        <v>3.4</v>
      </c>
      <c r="I53" s="133">
        <v>4</v>
      </c>
      <c r="J53" s="133">
        <v>1.9</v>
      </c>
      <c r="K53" s="133">
        <v>2.1</v>
      </c>
    </row>
    <row r="54" spans="1:11" s="5" customFormat="1" ht="66.75" customHeight="1">
      <c r="A54" s="129" t="s">
        <v>166</v>
      </c>
      <c r="B54" s="125" t="s">
        <v>75</v>
      </c>
      <c r="C54" s="133"/>
      <c r="D54" s="133"/>
      <c r="E54" s="133">
        <v>10.8</v>
      </c>
      <c r="F54" s="133">
        <v>12</v>
      </c>
      <c r="G54" s="133">
        <v>11.8</v>
      </c>
      <c r="H54" s="133">
        <v>15</v>
      </c>
      <c r="I54" s="133">
        <v>14.3</v>
      </c>
      <c r="J54" s="133">
        <v>15</v>
      </c>
      <c r="K54" s="133">
        <v>14.3</v>
      </c>
    </row>
    <row r="55" spans="1:11" s="5" customFormat="1" ht="45" customHeight="1">
      <c r="A55" s="127" t="s">
        <v>80</v>
      </c>
      <c r="B55" s="125" t="s">
        <v>18</v>
      </c>
      <c r="C55" s="134">
        <v>15</v>
      </c>
      <c r="D55" s="134">
        <v>15</v>
      </c>
      <c r="E55" s="134">
        <v>15</v>
      </c>
      <c r="F55" s="134">
        <v>15</v>
      </c>
      <c r="G55" s="134">
        <v>15</v>
      </c>
      <c r="H55" s="134">
        <v>15</v>
      </c>
      <c r="I55" s="134">
        <v>13</v>
      </c>
      <c r="J55" s="134">
        <v>11</v>
      </c>
      <c r="K55" s="134">
        <v>10</v>
      </c>
    </row>
    <row r="56" spans="1:11" s="13" customFormat="1" ht="12.75">
      <c r="A56" s="261" t="s">
        <v>83</v>
      </c>
      <c r="B56" s="261"/>
      <c r="C56" s="261"/>
      <c r="D56" s="261"/>
      <c r="E56" s="261"/>
      <c r="F56" s="261"/>
      <c r="G56" s="261"/>
      <c r="H56" s="261"/>
      <c r="I56" s="261"/>
      <c r="J56" s="261"/>
      <c r="K56" s="261"/>
    </row>
    <row r="57" spans="1:11" s="13" customFormat="1" ht="38.25">
      <c r="A57" s="111" t="s">
        <v>157</v>
      </c>
      <c r="B57" s="112" t="s">
        <v>18</v>
      </c>
      <c r="C57" s="171">
        <v>3</v>
      </c>
      <c r="D57" s="171">
        <f aca="true" t="shared" si="4" ref="D57:K57">D58/D10*1000</f>
        <v>3.6708473539308657</v>
      </c>
      <c r="E57" s="171">
        <f t="shared" si="4"/>
        <v>3.5384615384615383</v>
      </c>
      <c r="F57" s="171">
        <f t="shared" si="4"/>
        <v>3.692307692307692</v>
      </c>
      <c r="G57" s="171">
        <f t="shared" si="4"/>
        <v>3.8461538461538463</v>
      </c>
      <c r="H57" s="171">
        <f t="shared" si="4"/>
        <v>3.8461538461538463</v>
      </c>
      <c r="I57" s="171">
        <f t="shared" si="4"/>
        <v>4</v>
      </c>
      <c r="J57" s="171">
        <f t="shared" si="4"/>
        <v>4</v>
      </c>
      <c r="K57" s="171">
        <f t="shared" si="4"/>
        <v>4.153846153846154</v>
      </c>
    </row>
    <row r="58" spans="1:11" s="13" customFormat="1" ht="38.25">
      <c r="A58" s="141" t="s">
        <v>156</v>
      </c>
      <c r="B58" s="112" t="s">
        <v>18</v>
      </c>
      <c r="C58" s="182">
        <v>20</v>
      </c>
      <c r="D58" s="182">
        <v>24</v>
      </c>
      <c r="E58" s="182">
        <v>23</v>
      </c>
      <c r="F58" s="182">
        <v>24</v>
      </c>
      <c r="G58" s="182">
        <v>25</v>
      </c>
      <c r="H58" s="183">
        <v>25</v>
      </c>
      <c r="I58" s="183">
        <v>26</v>
      </c>
      <c r="J58" s="183">
        <v>26</v>
      </c>
      <c r="K58" s="183">
        <v>27</v>
      </c>
    </row>
    <row r="59" spans="1:11" s="13" customFormat="1" ht="38.25">
      <c r="A59" s="111" t="s">
        <v>81</v>
      </c>
      <c r="B59" s="112" t="s">
        <v>74</v>
      </c>
      <c r="C59" s="156">
        <f aca="true" t="shared" si="5" ref="C59:K59">C60/C61*100</f>
        <v>7.79816513761468</v>
      </c>
      <c r="D59" s="156">
        <f t="shared" si="5"/>
        <v>0.7575364499558969</v>
      </c>
      <c r="E59" s="156">
        <f t="shared" si="5"/>
        <v>0.758448983355618</v>
      </c>
      <c r="F59" s="156">
        <f t="shared" si="5"/>
        <v>0.7704812167368117</v>
      </c>
      <c r="G59" s="156">
        <f t="shared" si="5"/>
        <v>0.7725093233883856</v>
      </c>
      <c r="H59" s="133">
        <f t="shared" si="5"/>
        <v>0.7687921093205483</v>
      </c>
      <c r="I59" s="133">
        <f t="shared" si="5"/>
        <v>0.7663687467141183</v>
      </c>
      <c r="J59" s="133">
        <f t="shared" si="5"/>
        <v>0.7706452346025907</v>
      </c>
      <c r="K59" s="133">
        <f t="shared" si="5"/>
        <v>0.7680012475147168</v>
      </c>
    </row>
    <row r="60" spans="1:11" s="13" customFormat="1" ht="25.5">
      <c r="A60" s="141" t="s">
        <v>129</v>
      </c>
      <c r="B60" s="112" t="s">
        <v>24</v>
      </c>
      <c r="C60" s="171">
        <v>238</v>
      </c>
      <c r="D60" s="171">
        <v>29.2</v>
      </c>
      <c r="E60" s="171">
        <v>32.9</v>
      </c>
      <c r="F60" s="171">
        <v>34.6</v>
      </c>
      <c r="G60" s="180">
        <v>34.8</v>
      </c>
      <c r="H60" s="136">
        <v>36.4</v>
      </c>
      <c r="I60" s="136">
        <v>37.9</v>
      </c>
      <c r="J60" s="136">
        <v>37.3</v>
      </c>
      <c r="K60" s="136">
        <v>39.4</v>
      </c>
    </row>
    <row r="61" spans="1:11" s="13" customFormat="1" ht="12.75">
      <c r="A61" s="141" t="s">
        <v>130</v>
      </c>
      <c r="B61" s="112" t="s">
        <v>24</v>
      </c>
      <c r="C61" s="171">
        <v>3052</v>
      </c>
      <c r="D61" s="171">
        <v>3854.6</v>
      </c>
      <c r="E61" s="136">
        <v>4337.8</v>
      </c>
      <c r="F61" s="171">
        <v>4490.7</v>
      </c>
      <c r="G61" s="171">
        <v>4504.8</v>
      </c>
      <c r="H61" s="136">
        <v>4734.7</v>
      </c>
      <c r="I61" s="136">
        <v>4945.4</v>
      </c>
      <c r="J61" s="136">
        <v>4840.1</v>
      </c>
      <c r="K61" s="136">
        <v>5130.2</v>
      </c>
    </row>
    <row r="62" spans="1:11" s="13" customFormat="1" ht="51">
      <c r="A62" s="111" t="s">
        <v>82</v>
      </c>
      <c r="B62" s="34" t="s">
        <v>24</v>
      </c>
      <c r="C62" s="156"/>
      <c r="D62" s="156"/>
      <c r="E62" s="156"/>
      <c r="F62" s="156"/>
      <c r="G62" s="156"/>
      <c r="H62" s="133"/>
      <c r="I62" s="133"/>
      <c r="J62" s="133"/>
      <c r="K62" s="133"/>
    </row>
    <row r="63" spans="1:11" s="13" customFormat="1" ht="38.25">
      <c r="A63" s="111" t="s">
        <v>173</v>
      </c>
      <c r="B63" s="34" t="s">
        <v>24</v>
      </c>
      <c r="C63" s="136">
        <v>53.4</v>
      </c>
      <c r="D63" s="136">
        <v>60.5</v>
      </c>
      <c r="E63" s="136">
        <v>62.9</v>
      </c>
      <c r="F63" s="136">
        <v>64.3</v>
      </c>
      <c r="G63" s="136">
        <v>65.8</v>
      </c>
      <c r="H63" s="136">
        <v>65.9</v>
      </c>
      <c r="I63" s="136">
        <v>70.1</v>
      </c>
      <c r="J63" s="136">
        <v>69.3</v>
      </c>
      <c r="K63" s="136">
        <v>74</v>
      </c>
    </row>
    <row r="64" spans="1:11" s="13" customFormat="1" ht="38.25">
      <c r="A64" s="111" t="s">
        <v>224</v>
      </c>
      <c r="B64" s="138" t="s">
        <v>17</v>
      </c>
      <c r="C64" s="136">
        <v>60.5</v>
      </c>
      <c r="D64" s="136">
        <f>D63/C63*100</f>
        <v>113.29588014981273</v>
      </c>
      <c r="E64" s="136">
        <f>E63/D63*100</f>
        <v>103.96694214876032</v>
      </c>
      <c r="F64" s="136">
        <f>F63/E63*100</f>
        <v>102.22575516693165</v>
      </c>
      <c r="G64" s="136">
        <f>G63/E63*100</f>
        <v>104.61049284578696</v>
      </c>
      <c r="H64" s="136">
        <f>H63/F63*100</f>
        <v>102.48833592534994</v>
      </c>
      <c r="I64" s="136">
        <f>I63/G63*100</f>
        <v>106.53495440729483</v>
      </c>
      <c r="J64" s="136">
        <f>J63/H63*100</f>
        <v>105.15933232169954</v>
      </c>
      <c r="K64" s="136">
        <f>K63/I63*100</f>
        <v>105.56348074179745</v>
      </c>
    </row>
    <row r="65" spans="1:11" s="13" customFormat="1" ht="38.25">
      <c r="A65" s="111" t="s">
        <v>179</v>
      </c>
      <c r="B65" s="36" t="s">
        <v>20</v>
      </c>
      <c r="C65" s="136">
        <f aca="true" t="shared" si="6" ref="C65:K65">C63/C67/12*1000</f>
        <v>11125</v>
      </c>
      <c r="D65" s="136">
        <f t="shared" si="6"/>
        <v>12604.166666666666</v>
      </c>
      <c r="E65" s="136">
        <f t="shared" si="6"/>
        <v>17472.222222222223</v>
      </c>
      <c r="F65" s="136">
        <f t="shared" si="6"/>
        <v>17861.11111111111</v>
      </c>
      <c r="G65" s="136">
        <f t="shared" si="6"/>
        <v>18277.777777777777</v>
      </c>
      <c r="H65" s="136">
        <f t="shared" si="6"/>
        <v>18305.55555555556</v>
      </c>
      <c r="I65" s="136">
        <f t="shared" si="6"/>
        <v>19472.222222222223</v>
      </c>
      <c r="J65" s="136">
        <f t="shared" si="6"/>
        <v>19250</v>
      </c>
      <c r="K65" s="136">
        <f t="shared" si="6"/>
        <v>20555.55555555556</v>
      </c>
    </row>
    <row r="66" spans="1:11" s="13" customFormat="1" ht="51">
      <c r="A66" s="141" t="s">
        <v>180</v>
      </c>
      <c r="B66" s="138" t="s">
        <v>17</v>
      </c>
      <c r="C66" s="136">
        <v>75.6</v>
      </c>
      <c r="D66" s="136">
        <f>D65/C65*100</f>
        <v>113.29588014981273</v>
      </c>
      <c r="E66" s="136">
        <f>E65/D65*100</f>
        <v>138.62258953168046</v>
      </c>
      <c r="F66" s="136">
        <f>F65/E65*100</f>
        <v>102.22575516693162</v>
      </c>
      <c r="G66" s="136">
        <f>G65/E65*100</f>
        <v>104.61049284578696</v>
      </c>
      <c r="H66" s="136">
        <f>H65/F65*100</f>
        <v>102.48833592534994</v>
      </c>
      <c r="I66" s="136">
        <f>I65/G65*100</f>
        <v>106.53495440729483</v>
      </c>
      <c r="J66" s="136">
        <f>J65/H65*100</f>
        <v>105.15933232169954</v>
      </c>
      <c r="K66" s="136">
        <f>K65/I65*100</f>
        <v>105.56348074179745</v>
      </c>
    </row>
    <row r="67" spans="1:11" s="13" customFormat="1" ht="54" customHeight="1">
      <c r="A67" s="141" t="s">
        <v>96</v>
      </c>
      <c r="B67" s="34" t="s">
        <v>19</v>
      </c>
      <c r="C67" s="234">
        <v>0.4</v>
      </c>
      <c r="D67" s="234">
        <v>0.4</v>
      </c>
      <c r="E67" s="234">
        <v>0.3</v>
      </c>
      <c r="F67" s="234">
        <v>0.3</v>
      </c>
      <c r="G67" s="234">
        <v>0.3</v>
      </c>
      <c r="H67" s="234">
        <v>0.3</v>
      </c>
      <c r="I67" s="234">
        <v>0.3</v>
      </c>
      <c r="J67" s="234">
        <v>0.3</v>
      </c>
      <c r="K67" s="234">
        <v>0.3</v>
      </c>
    </row>
    <row r="68" spans="1:11" s="13" customFormat="1" ht="51">
      <c r="A68" s="141" t="s">
        <v>181</v>
      </c>
      <c r="B68" s="138" t="s">
        <v>17</v>
      </c>
      <c r="C68" s="136">
        <v>80</v>
      </c>
      <c r="D68" s="136">
        <f>D67/C67*100</f>
        <v>100</v>
      </c>
      <c r="E68" s="136">
        <f>E67/D67*100</f>
        <v>74.99999999999999</v>
      </c>
      <c r="F68" s="136">
        <f>F67/E67*100</f>
        <v>100</v>
      </c>
      <c r="G68" s="136">
        <f>G67/E67*100</f>
        <v>100</v>
      </c>
      <c r="H68" s="136">
        <f>H67/F67*100</f>
        <v>100</v>
      </c>
      <c r="I68" s="136">
        <f>I67/G67*100</f>
        <v>100</v>
      </c>
      <c r="J68" s="136">
        <f>J67/H67*100</f>
        <v>100</v>
      </c>
      <c r="K68" s="136">
        <f>K67/I67*100</f>
        <v>100</v>
      </c>
    </row>
    <row r="69" spans="1:11" s="31" customFormat="1" ht="12.75">
      <c r="A69" s="260" t="s">
        <v>88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</row>
    <row r="70" spans="1:11" ht="45.75" customHeight="1">
      <c r="A70" s="127" t="s">
        <v>22</v>
      </c>
      <c r="B70" s="184"/>
      <c r="C70" s="136"/>
      <c r="D70" s="136"/>
      <c r="E70" s="136"/>
      <c r="F70" s="136"/>
      <c r="G70" s="136"/>
      <c r="H70" s="136"/>
      <c r="I70" s="136"/>
      <c r="J70" s="136"/>
      <c r="K70" s="136"/>
    </row>
    <row r="71" spans="1:11" ht="12.75">
      <c r="A71" s="185" t="s">
        <v>23</v>
      </c>
      <c r="B71" s="47" t="s">
        <v>24</v>
      </c>
      <c r="C71" s="171">
        <f>Уархитектруы!C17</f>
        <v>141</v>
      </c>
      <c r="D71" s="148">
        <f>Уархитектруы!D17</f>
        <v>89.7</v>
      </c>
      <c r="E71" s="148">
        <f>Уархитектруы!E17</f>
        <v>81.041259</v>
      </c>
      <c r="F71" s="148">
        <f>Уархитектруы!F17</f>
        <v>33.4</v>
      </c>
      <c r="G71" s="148">
        <f>Уархитектруы!G17</f>
        <v>33.4</v>
      </c>
      <c r="H71" s="148">
        <f>Уархитектруы!H17</f>
        <v>36.1156872</v>
      </c>
      <c r="I71" s="148">
        <f>Уархитектруы!I17</f>
        <v>37.3027566</v>
      </c>
      <c r="J71" s="148">
        <f>Уархитектруы!J17</f>
        <v>40.108456998396</v>
      </c>
      <c r="K71" s="148">
        <f>Уархитектруы!K17</f>
        <v>41.306685282417604</v>
      </c>
    </row>
    <row r="72" spans="1:11" ht="38.25">
      <c r="A72" s="113" t="s">
        <v>25</v>
      </c>
      <c r="B72" s="110" t="s">
        <v>17</v>
      </c>
      <c r="C72" s="171">
        <f>Уархитектруы!C18</f>
        <v>114.5</v>
      </c>
      <c r="D72" s="171">
        <f>Уархитектруы!D18</f>
        <v>60.6</v>
      </c>
      <c r="E72" s="171">
        <f>Уархитектруы!E18</f>
        <v>83.5</v>
      </c>
      <c r="F72" s="171">
        <f>Уархитектруы!F18</f>
        <v>38.3</v>
      </c>
      <c r="G72" s="171">
        <f>Уархитектруы!G18</f>
        <v>38.3</v>
      </c>
      <c r="H72" s="171">
        <f>Уархитектруы!H18</f>
        <v>100.4</v>
      </c>
      <c r="I72" s="171">
        <f>Уархитектруы!I18</f>
        <v>103.7</v>
      </c>
      <c r="J72" s="171">
        <f>Уархитектруы!J18</f>
        <v>103.5</v>
      </c>
      <c r="K72" s="171">
        <f>Уархитектруы!K18</f>
        <v>103.2</v>
      </c>
    </row>
    <row r="73" spans="1:11" s="16" customFormat="1" ht="38.25">
      <c r="A73" s="114" t="s">
        <v>127</v>
      </c>
      <c r="B73" s="110" t="s">
        <v>17</v>
      </c>
      <c r="C73" s="148">
        <f>Уархитектруы!C19</f>
        <v>107.7</v>
      </c>
      <c r="D73" s="148">
        <f>Уархитектруы!D19</f>
        <v>104.9</v>
      </c>
      <c r="E73" s="148">
        <f>Уархитектруы!E19</f>
        <v>108.2</v>
      </c>
      <c r="F73" s="148">
        <f>Уархитектруы!F19</f>
        <v>107.8</v>
      </c>
      <c r="G73" s="148">
        <f>Уархитектруы!G19</f>
        <v>107.8</v>
      </c>
      <c r="H73" s="148">
        <f>Уархитектруы!H19</f>
        <v>107.7</v>
      </c>
      <c r="I73" s="148">
        <f>Уархитектруы!I19</f>
        <v>107.7</v>
      </c>
      <c r="J73" s="148">
        <f>Уархитектруы!J19</f>
        <v>107.3</v>
      </c>
      <c r="K73" s="148">
        <f>Уархитектруы!K19</f>
        <v>107.3</v>
      </c>
    </row>
    <row r="74" spans="1:11" s="16" customFormat="1" ht="63.75">
      <c r="A74" s="127" t="s">
        <v>90</v>
      </c>
      <c r="B74" s="184"/>
      <c r="C74" s="148"/>
      <c r="D74" s="148"/>
      <c r="E74" s="148"/>
      <c r="F74" s="148"/>
      <c r="G74" s="148"/>
      <c r="H74" s="148"/>
      <c r="I74" s="148"/>
      <c r="J74" s="148"/>
      <c r="K74" s="148"/>
    </row>
    <row r="75" spans="1:11" s="16" customFormat="1" ht="12.75">
      <c r="A75" s="185" t="s">
        <v>23</v>
      </c>
      <c r="B75" s="47" t="s">
        <v>24</v>
      </c>
      <c r="C75" s="148">
        <v>100.3</v>
      </c>
      <c r="D75" s="147">
        <f>(C75*D76*D77)/10000</f>
        <v>49.450908999999996</v>
      </c>
      <c r="E75" s="147">
        <f>(D75*E76*E77)/10000</f>
        <v>44.67741275422999</v>
      </c>
      <c r="F75" s="147">
        <f>(E75*F76*F77)/10000</f>
        <v>33.376439907698526</v>
      </c>
      <c r="G75" s="147">
        <f>E75*G76*G77/10000</f>
        <v>33.376439907698526</v>
      </c>
      <c r="H75" s="147">
        <f>F75*H76*H77/10000</f>
        <v>36.09021148371368</v>
      </c>
      <c r="I75" s="147">
        <f>G75*I76*I77/10000</f>
        <v>37.276443534473195</v>
      </c>
      <c r="J75" s="147">
        <f>H75*J76*J77/10000</f>
        <v>40.08016481429564</v>
      </c>
      <c r="K75" s="147">
        <f>I75*K76*K77/10000</f>
        <v>41.35754312551439</v>
      </c>
    </row>
    <row r="76" spans="1:11" s="16" customFormat="1" ht="38.25">
      <c r="A76" s="113" t="s">
        <v>25</v>
      </c>
      <c r="B76" s="110" t="s">
        <v>17</v>
      </c>
      <c r="C76" s="148"/>
      <c r="D76" s="148">
        <v>47</v>
      </c>
      <c r="E76" s="148">
        <v>83.5</v>
      </c>
      <c r="F76" s="148">
        <v>69.3</v>
      </c>
      <c r="G76" s="148">
        <v>69.3</v>
      </c>
      <c r="H76" s="148">
        <v>100.4</v>
      </c>
      <c r="I76" s="148">
        <v>103.7</v>
      </c>
      <c r="J76" s="148">
        <v>103.5</v>
      </c>
      <c r="K76" s="148">
        <v>103.4</v>
      </c>
    </row>
    <row r="77" spans="1:11" s="16" customFormat="1" ht="38.25">
      <c r="A77" s="114" t="s">
        <v>127</v>
      </c>
      <c r="B77" s="110" t="s">
        <v>17</v>
      </c>
      <c r="C77" s="148">
        <v>107.7</v>
      </c>
      <c r="D77" s="148">
        <v>104.9</v>
      </c>
      <c r="E77" s="148">
        <v>108.2</v>
      </c>
      <c r="F77" s="148">
        <v>107.8</v>
      </c>
      <c r="G77" s="148">
        <v>107.8</v>
      </c>
      <c r="H77" s="148">
        <v>107.7</v>
      </c>
      <c r="I77" s="148">
        <v>107.7</v>
      </c>
      <c r="J77" s="148">
        <v>107.3</v>
      </c>
      <c r="K77" s="148">
        <v>107.3</v>
      </c>
    </row>
    <row r="78" spans="1:256" s="16" customFormat="1" ht="70.5" customHeight="1">
      <c r="A78" s="135" t="s">
        <v>176</v>
      </c>
      <c r="B78" s="34" t="s">
        <v>24</v>
      </c>
      <c r="C78" s="148"/>
      <c r="D78" s="148"/>
      <c r="E78" s="148">
        <v>2.5</v>
      </c>
      <c r="F78" s="148">
        <v>3.2</v>
      </c>
      <c r="G78" s="148">
        <v>3.2</v>
      </c>
      <c r="H78" s="148">
        <v>3.2</v>
      </c>
      <c r="I78" s="148">
        <v>3.2</v>
      </c>
      <c r="J78" s="148">
        <v>3.2</v>
      </c>
      <c r="K78" s="148">
        <v>3.2</v>
      </c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70"/>
      <c r="DQ78" s="70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70"/>
      <c r="EF78" s="70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70"/>
      <c r="EU78" s="70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70"/>
      <c r="FJ78" s="70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70"/>
      <c r="FY78" s="70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70"/>
      <c r="GN78" s="70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  <c r="HA78" s="70"/>
      <c r="HB78" s="70"/>
      <c r="HC78" s="70"/>
      <c r="HD78" s="70"/>
      <c r="HE78" s="70"/>
      <c r="HF78" s="70"/>
      <c r="HG78" s="70"/>
      <c r="HH78" s="70"/>
      <c r="HI78" s="70"/>
      <c r="HJ78" s="70"/>
      <c r="HK78" s="70"/>
      <c r="HL78" s="70"/>
      <c r="HM78" s="70"/>
      <c r="HN78" s="70"/>
      <c r="HO78" s="70"/>
      <c r="HP78" s="70"/>
      <c r="HQ78" s="70"/>
      <c r="HR78" s="70"/>
      <c r="HS78" s="70"/>
      <c r="HT78" s="70"/>
      <c r="HU78" s="70"/>
      <c r="HV78" s="70"/>
      <c r="HW78" s="70"/>
      <c r="HX78" s="70"/>
      <c r="HY78" s="70"/>
      <c r="HZ78" s="70"/>
      <c r="IA78" s="70"/>
      <c r="IB78" s="70"/>
      <c r="IC78" s="70"/>
      <c r="ID78" s="70"/>
      <c r="IE78" s="70"/>
      <c r="IF78" s="70"/>
      <c r="IG78" s="70"/>
      <c r="IH78" s="70"/>
      <c r="II78" s="70"/>
      <c r="IJ78" s="70"/>
      <c r="IK78" s="70"/>
      <c r="IL78" s="70"/>
      <c r="IM78" s="70"/>
      <c r="IN78" s="70"/>
      <c r="IO78" s="70"/>
      <c r="IP78" s="70"/>
      <c r="IQ78" s="70"/>
      <c r="IR78" s="70"/>
      <c r="IS78" s="70"/>
      <c r="IT78" s="70"/>
      <c r="IU78" s="70"/>
      <c r="IV78" s="70"/>
    </row>
    <row r="79" spans="1:11" s="16" customFormat="1" ht="12.75">
      <c r="A79" s="260" t="s">
        <v>91</v>
      </c>
      <c r="B79" s="260"/>
      <c r="C79" s="260"/>
      <c r="D79" s="260"/>
      <c r="E79" s="260"/>
      <c r="F79" s="260"/>
      <c r="G79" s="260"/>
      <c r="H79" s="260"/>
      <c r="I79" s="260"/>
      <c r="J79" s="260"/>
      <c r="K79" s="260"/>
    </row>
    <row r="80" spans="1:11" s="16" customFormat="1" ht="51">
      <c r="A80" s="146" t="s">
        <v>29</v>
      </c>
      <c r="B80" s="47" t="s">
        <v>24</v>
      </c>
      <c r="C80" s="147"/>
      <c r="D80" s="147"/>
      <c r="E80" s="147"/>
      <c r="F80" s="147"/>
      <c r="G80" s="147"/>
      <c r="H80" s="147"/>
      <c r="I80" s="147"/>
      <c r="J80" s="147"/>
      <c r="K80" s="147"/>
    </row>
    <row r="81" spans="1:11" s="16" customFormat="1" ht="38.25">
      <c r="A81" s="113" t="s">
        <v>25</v>
      </c>
      <c r="B81" s="110" t="s">
        <v>17</v>
      </c>
      <c r="C81" s="147"/>
      <c r="D81" s="147"/>
      <c r="E81" s="147"/>
      <c r="F81" s="147"/>
      <c r="G81" s="147"/>
      <c r="H81" s="147"/>
      <c r="I81" s="147"/>
      <c r="J81" s="147"/>
      <c r="K81" s="147"/>
    </row>
    <row r="82" spans="1:11" s="16" customFormat="1" ht="38.25">
      <c r="A82" s="114" t="s">
        <v>127</v>
      </c>
      <c r="B82" s="110" t="s">
        <v>17</v>
      </c>
      <c r="C82" s="147">
        <v>105.2</v>
      </c>
      <c r="D82" s="147">
        <v>105.7</v>
      </c>
      <c r="E82" s="147">
        <v>109.4</v>
      </c>
      <c r="F82" s="147">
        <v>108</v>
      </c>
      <c r="G82" s="147">
        <v>108</v>
      </c>
      <c r="H82" s="147">
        <v>108.2</v>
      </c>
      <c r="I82" s="147">
        <v>108.2</v>
      </c>
      <c r="J82" s="147">
        <v>107.4</v>
      </c>
      <c r="K82" s="147">
        <v>107.4</v>
      </c>
    </row>
    <row r="83" spans="1:11" s="16" customFormat="1" ht="41.25" customHeight="1">
      <c r="A83" s="146" t="s">
        <v>64</v>
      </c>
      <c r="B83" s="110" t="s">
        <v>26</v>
      </c>
      <c r="C83" s="147">
        <f>Уархитектруы!C20</f>
        <v>2.6</v>
      </c>
      <c r="D83" s="147">
        <f>Уархитектруы!D20</f>
        <v>2.8</v>
      </c>
      <c r="E83" s="147">
        <f>Уархитектруы!E20</f>
        <v>4</v>
      </c>
      <c r="F83" s="147">
        <f>Уархитектруы!F20</f>
        <v>1.3</v>
      </c>
      <c r="G83" s="147">
        <f>Уархитектруы!G20</f>
        <v>1.4</v>
      </c>
      <c r="H83" s="147">
        <f>Уархитектруы!H20</f>
        <v>1.3</v>
      </c>
      <c r="I83" s="147">
        <f>Уархитектруы!I20</f>
        <v>1.4</v>
      </c>
      <c r="J83" s="147">
        <f>Уархитектруы!J20</f>
        <v>1.3</v>
      </c>
      <c r="K83" s="147">
        <f>Уархитектруы!K20</f>
        <v>1.4</v>
      </c>
    </row>
    <row r="84" spans="1:11" s="16" customFormat="1" ht="51">
      <c r="A84" s="146" t="s">
        <v>27</v>
      </c>
      <c r="B84" s="110" t="s">
        <v>28</v>
      </c>
      <c r="C84" s="147">
        <f>Уархитектруы!C21</f>
        <v>2.6</v>
      </c>
      <c r="D84" s="147">
        <f>Уархитектруы!D21</f>
        <v>0.9</v>
      </c>
      <c r="E84" s="147">
        <f>Уархитектруы!E21</f>
        <v>1.4</v>
      </c>
      <c r="F84" s="147">
        <f>Уархитектруы!F21</f>
        <v>1.3</v>
      </c>
      <c r="G84" s="147">
        <f>Уархитектруы!G21</f>
        <v>1.4</v>
      </c>
      <c r="H84" s="147">
        <f>Уархитектруы!H21</f>
        <v>1.3</v>
      </c>
      <c r="I84" s="147">
        <f>Уархитектруы!I21</f>
        <v>1.4</v>
      </c>
      <c r="J84" s="147">
        <f>Уархитектруы!J21</f>
        <v>1.3</v>
      </c>
      <c r="K84" s="147">
        <f>Уархитектруы!K21</f>
        <v>1.4</v>
      </c>
    </row>
    <row r="85" spans="1:22" ht="12.75">
      <c r="A85" s="261" t="s">
        <v>92</v>
      </c>
      <c r="B85" s="261"/>
      <c r="C85" s="261"/>
      <c r="D85" s="261"/>
      <c r="E85" s="261"/>
      <c r="F85" s="261"/>
      <c r="G85" s="261"/>
      <c r="H85" s="261"/>
      <c r="I85" s="261"/>
      <c r="J85" s="261"/>
      <c r="K85" s="261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</row>
    <row r="86" spans="1:22" ht="21.75" customHeight="1">
      <c r="A86" s="160" t="s">
        <v>125</v>
      </c>
      <c r="B86" s="112" t="s">
        <v>21</v>
      </c>
      <c r="C86" s="136">
        <v>73.3</v>
      </c>
      <c r="D86" s="136">
        <v>379.4</v>
      </c>
      <c r="E86" s="136">
        <v>353</v>
      </c>
      <c r="F86" s="136">
        <v>364</v>
      </c>
      <c r="G86" s="136">
        <v>365.8</v>
      </c>
      <c r="H86" s="136">
        <v>383.9</v>
      </c>
      <c r="I86" s="136">
        <v>387.8</v>
      </c>
      <c r="J86" s="136">
        <v>418.5</v>
      </c>
      <c r="K86" s="136">
        <v>424.8</v>
      </c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</row>
    <row r="87" spans="1:22" ht="25.5">
      <c r="A87" s="137" t="s">
        <v>168</v>
      </c>
      <c r="B87" s="159" t="s">
        <v>21</v>
      </c>
      <c r="C87" s="136">
        <v>35.7</v>
      </c>
      <c r="D87" s="136">
        <v>353.1</v>
      </c>
      <c r="E87" s="136">
        <v>326.5</v>
      </c>
      <c r="F87" s="136">
        <v>336.9</v>
      </c>
      <c r="G87" s="136">
        <v>338.6</v>
      </c>
      <c r="H87" s="136">
        <v>355.4</v>
      </c>
      <c r="I87" s="136">
        <v>359</v>
      </c>
      <c r="J87" s="136">
        <v>387.4</v>
      </c>
      <c r="K87" s="136">
        <v>393.2</v>
      </c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</row>
    <row r="88" spans="1:22" ht="38.25">
      <c r="A88" s="137" t="s">
        <v>184</v>
      </c>
      <c r="B88" s="138" t="s">
        <v>17</v>
      </c>
      <c r="C88" s="136"/>
      <c r="D88" s="136">
        <f>D87/C87*100</f>
        <v>989.0756302521008</v>
      </c>
      <c r="E88" s="136">
        <f>E87/D87*100</f>
        <v>92.4667233078448</v>
      </c>
      <c r="F88" s="136">
        <f>F87/E87*100</f>
        <v>103.18529862174579</v>
      </c>
      <c r="G88" s="136">
        <f>G87/E87*100</f>
        <v>103.70597243491576</v>
      </c>
      <c r="H88" s="136">
        <f>H87/F87*100</f>
        <v>105.49124369249034</v>
      </c>
      <c r="I88" s="136">
        <f>I87/G87*100</f>
        <v>106.02480803307736</v>
      </c>
      <c r="J88" s="136">
        <f>J87/H87*100</f>
        <v>109.00393922341026</v>
      </c>
      <c r="K88" s="136">
        <f>K87/I87*100</f>
        <v>109.52646239554318</v>
      </c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</row>
    <row r="89" spans="1:22" ht="38.25">
      <c r="A89" s="137" t="s">
        <v>167</v>
      </c>
      <c r="B89" s="159" t="s">
        <v>21</v>
      </c>
      <c r="C89" s="136">
        <v>37.6</v>
      </c>
      <c r="D89" s="136">
        <v>26.3</v>
      </c>
      <c r="E89" s="136">
        <v>26.5</v>
      </c>
      <c r="F89" s="136">
        <v>27.1</v>
      </c>
      <c r="G89" s="136">
        <v>27.2</v>
      </c>
      <c r="H89" s="136">
        <v>28.5</v>
      </c>
      <c r="I89" s="136">
        <v>28.8</v>
      </c>
      <c r="J89" s="136">
        <v>31.1</v>
      </c>
      <c r="K89" s="136">
        <v>31.6</v>
      </c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</row>
    <row r="90" spans="1:22" ht="38.25">
      <c r="A90" s="137" t="s">
        <v>183</v>
      </c>
      <c r="B90" s="138" t="s">
        <v>17</v>
      </c>
      <c r="C90" s="136"/>
      <c r="D90" s="136">
        <f>D89/C89*100</f>
        <v>69.94680851063829</v>
      </c>
      <c r="E90" s="136">
        <f>E89/D89*100</f>
        <v>100.76045627376426</v>
      </c>
      <c r="F90" s="136">
        <f>F89/E89*100</f>
        <v>102.26415094339623</v>
      </c>
      <c r="G90" s="136">
        <f>G89/E89*100</f>
        <v>102.64150943396227</v>
      </c>
      <c r="H90" s="136">
        <f>H89/F89*100</f>
        <v>105.1660516605166</v>
      </c>
      <c r="I90" s="136">
        <f>I89/G89*100</f>
        <v>105.88235294117648</v>
      </c>
      <c r="J90" s="136">
        <f>J89/H89*100</f>
        <v>109.12280701754386</v>
      </c>
      <c r="K90" s="136">
        <f>K89/I89*100</f>
        <v>109.72222222222223</v>
      </c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</row>
    <row r="91" spans="1:22" ht="38.25">
      <c r="A91" s="135" t="s">
        <v>182</v>
      </c>
      <c r="B91" s="138" t="s">
        <v>17</v>
      </c>
      <c r="C91" s="136">
        <v>81.2</v>
      </c>
      <c r="D91" s="136">
        <f>D86/C86*100</f>
        <v>517.5989085948158</v>
      </c>
      <c r="E91" s="136">
        <f>E86/D86*100</f>
        <v>93.0416447021613</v>
      </c>
      <c r="F91" s="136">
        <f>F86/E86*100</f>
        <v>103.11614730878188</v>
      </c>
      <c r="G91" s="136">
        <f>G86/E86*100</f>
        <v>103.62606232294618</v>
      </c>
      <c r="H91" s="136">
        <f>H86/F86*100</f>
        <v>105.46703296703296</v>
      </c>
      <c r="I91" s="136">
        <f>I86/G86*100</f>
        <v>106.01421541826134</v>
      </c>
      <c r="J91" s="136">
        <f>J86/H86*100</f>
        <v>109.01276374055743</v>
      </c>
      <c r="K91" s="136">
        <f>K86/I86*100</f>
        <v>109.54100051572975</v>
      </c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</row>
    <row r="92" spans="1:22" ht="12.75">
      <c r="A92" s="135" t="s">
        <v>124</v>
      </c>
      <c r="B92" s="112" t="s">
        <v>21</v>
      </c>
      <c r="C92" s="136">
        <v>54.8</v>
      </c>
      <c r="D92" s="136">
        <v>69.9</v>
      </c>
      <c r="E92" s="136">
        <v>71.5</v>
      </c>
      <c r="F92" s="136">
        <v>73.5</v>
      </c>
      <c r="G92" s="136">
        <v>75.2</v>
      </c>
      <c r="H92" s="136">
        <v>75.7</v>
      </c>
      <c r="I92" s="136">
        <v>78.8</v>
      </c>
      <c r="J92" s="136">
        <v>79.1</v>
      </c>
      <c r="K92" s="136">
        <v>82.8</v>
      </c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</row>
    <row r="93" spans="1:22" ht="38.25">
      <c r="A93" s="137" t="s">
        <v>185</v>
      </c>
      <c r="B93" s="138" t="s">
        <v>17</v>
      </c>
      <c r="C93" s="136">
        <v>112.3</v>
      </c>
      <c r="D93" s="136">
        <f>D92/C92*100</f>
        <v>127.55474452554748</v>
      </c>
      <c r="E93" s="136">
        <f>E92/D92*100</f>
        <v>102.28898426323319</v>
      </c>
      <c r="F93" s="136">
        <f>F92/E92*100</f>
        <v>102.79720279720279</v>
      </c>
      <c r="G93" s="136">
        <f>G92/E92*100</f>
        <v>105.17482517482517</v>
      </c>
      <c r="H93" s="136">
        <f>H92/F92*100</f>
        <v>102.99319727891157</v>
      </c>
      <c r="I93" s="136">
        <f>I92/G92*100</f>
        <v>104.7872340425532</v>
      </c>
      <c r="J93" s="136">
        <f>J92/H92*100</f>
        <v>104.4914134742404</v>
      </c>
      <c r="K93" s="136">
        <f>K92/I92*100</f>
        <v>105.0761421319797</v>
      </c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</row>
    <row r="94" spans="1:22" ht="12.75">
      <c r="A94" s="135" t="s">
        <v>93</v>
      </c>
      <c r="B94" s="112" t="s">
        <v>21</v>
      </c>
      <c r="C94" s="98">
        <v>15.4</v>
      </c>
      <c r="D94" s="178">
        <v>29.6</v>
      </c>
      <c r="E94" s="98">
        <v>28.3</v>
      </c>
      <c r="F94" s="98">
        <v>28.6</v>
      </c>
      <c r="G94" s="98">
        <v>28.7</v>
      </c>
      <c r="H94" s="98">
        <v>29.1</v>
      </c>
      <c r="I94" s="98">
        <v>29.2</v>
      </c>
      <c r="J94" s="98">
        <v>29.6</v>
      </c>
      <c r="K94" s="98">
        <v>29.7</v>
      </c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</row>
    <row r="95" spans="1:22" ht="38.25">
      <c r="A95" s="137" t="s">
        <v>186</v>
      </c>
      <c r="B95" s="138" t="s">
        <v>17</v>
      </c>
      <c r="C95" s="136">
        <v>42.8</v>
      </c>
      <c r="D95" s="136">
        <f>D94/C94*100</f>
        <v>192.2077922077922</v>
      </c>
      <c r="E95" s="136">
        <f>E94/D94*100</f>
        <v>95.6081081081081</v>
      </c>
      <c r="F95" s="136">
        <f>F94/E94*100</f>
        <v>101.0600706713781</v>
      </c>
      <c r="G95" s="136">
        <f>G94/E94*100</f>
        <v>101.41342756183744</v>
      </c>
      <c r="H95" s="136">
        <f>H94/F94*100</f>
        <v>101.74825174825175</v>
      </c>
      <c r="I95" s="136">
        <f>I94/G94*100</f>
        <v>101.74216027874566</v>
      </c>
      <c r="J95" s="136">
        <f>J94/H94*100</f>
        <v>101.71821305841924</v>
      </c>
      <c r="K95" s="136">
        <f>K94/I94*100</f>
        <v>101.71232876712328</v>
      </c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</row>
    <row r="96" spans="1:22" ht="12.75">
      <c r="A96" s="135" t="s">
        <v>94</v>
      </c>
      <c r="B96" s="112" t="s">
        <v>21</v>
      </c>
      <c r="C96" s="136">
        <v>4.3</v>
      </c>
      <c r="D96" s="136">
        <v>7.8</v>
      </c>
      <c r="E96" s="136">
        <v>7.8</v>
      </c>
      <c r="F96" s="136">
        <v>2.8</v>
      </c>
      <c r="G96" s="136">
        <v>2.9</v>
      </c>
      <c r="H96" s="136">
        <v>3.2</v>
      </c>
      <c r="I96" s="136">
        <v>3.1</v>
      </c>
      <c r="J96" s="136">
        <v>3.4</v>
      </c>
      <c r="K96" s="136">
        <v>3.3</v>
      </c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</row>
    <row r="97" spans="1:22" ht="38.25">
      <c r="A97" s="137" t="s">
        <v>187</v>
      </c>
      <c r="B97" s="138" t="s">
        <v>17</v>
      </c>
      <c r="C97" s="136">
        <v>215</v>
      </c>
      <c r="D97" s="136">
        <f>D96/C96*100</f>
        <v>181.39534883720933</v>
      </c>
      <c r="E97" s="136">
        <f>E96/D96*100</f>
        <v>100</v>
      </c>
      <c r="F97" s="136">
        <f>F96/E96*100</f>
        <v>35.8974358974359</v>
      </c>
      <c r="G97" s="136">
        <f>G96/E96*100</f>
        <v>37.17948717948718</v>
      </c>
      <c r="H97" s="136">
        <f>H96/F96*100</f>
        <v>114.2857142857143</v>
      </c>
      <c r="I97" s="136">
        <f>I96/G96*100</f>
        <v>106.89655172413795</v>
      </c>
      <c r="J97" s="136">
        <f>J96/H96*100</f>
        <v>106.25</v>
      </c>
      <c r="K97" s="136">
        <f>K96/I96*100</f>
        <v>106.4516129032258</v>
      </c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</row>
    <row r="98" spans="1:11" s="5" customFormat="1" ht="15" customHeight="1">
      <c r="A98" s="273" t="s">
        <v>95</v>
      </c>
      <c r="B98" s="273"/>
      <c r="C98" s="273"/>
      <c r="D98" s="273"/>
      <c r="E98" s="273"/>
      <c r="F98" s="273"/>
      <c r="G98" s="273"/>
      <c r="H98" s="273"/>
      <c r="I98" s="273"/>
      <c r="J98" s="273"/>
      <c r="K98" s="273"/>
    </row>
    <row r="99" spans="1:22" s="5" customFormat="1" ht="31.5" customHeight="1">
      <c r="A99" s="127" t="s">
        <v>9</v>
      </c>
      <c r="B99" s="47" t="s">
        <v>238</v>
      </c>
      <c r="C99" s="231">
        <v>78</v>
      </c>
      <c r="D99" s="231">
        <v>85</v>
      </c>
      <c r="E99" s="231">
        <v>71</v>
      </c>
      <c r="F99" s="231">
        <v>63</v>
      </c>
      <c r="G99" s="231">
        <v>58</v>
      </c>
      <c r="H99" s="232">
        <v>56</v>
      </c>
      <c r="I99" s="232">
        <v>52</v>
      </c>
      <c r="J99" s="232">
        <v>50</v>
      </c>
      <c r="K99" s="232">
        <v>46</v>
      </c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</row>
    <row r="100" spans="1:22" ht="12.75">
      <c r="A100" s="111" t="s">
        <v>126</v>
      </c>
      <c r="B100" s="125" t="s">
        <v>69</v>
      </c>
      <c r="C100" s="182"/>
      <c r="D100" s="182">
        <v>20</v>
      </c>
      <c r="E100" s="182">
        <v>6</v>
      </c>
      <c r="F100" s="182">
        <v>6</v>
      </c>
      <c r="G100" s="182">
        <v>8</v>
      </c>
      <c r="H100" s="182">
        <v>6</v>
      </c>
      <c r="I100" s="183">
        <v>8</v>
      </c>
      <c r="J100" s="183">
        <v>6</v>
      </c>
      <c r="K100" s="183">
        <v>8</v>
      </c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</row>
    <row r="101" spans="1:22" ht="24.75" customHeight="1">
      <c r="A101" s="187" t="s">
        <v>32</v>
      </c>
      <c r="B101" s="112" t="s">
        <v>24</v>
      </c>
      <c r="C101" s="178">
        <v>389.5</v>
      </c>
      <c r="D101" s="178">
        <v>411.8</v>
      </c>
      <c r="E101" s="178">
        <v>432.3</v>
      </c>
      <c r="F101" s="178">
        <v>444.8</v>
      </c>
      <c r="G101" s="178">
        <v>454.4</v>
      </c>
      <c r="H101" s="178">
        <v>458.2</v>
      </c>
      <c r="I101" s="178">
        <v>476.2</v>
      </c>
      <c r="J101" s="178">
        <v>478.8</v>
      </c>
      <c r="K101" s="178">
        <v>500.4</v>
      </c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</row>
    <row r="102" spans="1:22" ht="51">
      <c r="A102" s="141" t="s">
        <v>98</v>
      </c>
      <c r="B102" s="35" t="s">
        <v>24</v>
      </c>
      <c r="C102" s="178">
        <v>336.1</v>
      </c>
      <c r="D102" s="178">
        <v>351.3</v>
      </c>
      <c r="E102" s="178">
        <v>369.4</v>
      </c>
      <c r="F102" s="178">
        <v>380.5</v>
      </c>
      <c r="G102" s="178">
        <v>388.6</v>
      </c>
      <c r="H102" s="178">
        <v>392.3</v>
      </c>
      <c r="I102" s="178">
        <v>406.1</v>
      </c>
      <c r="J102" s="178">
        <v>409.5</v>
      </c>
      <c r="K102" s="178">
        <v>426.4</v>
      </c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</row>
    <row r="103" spans="1:22" ht="63.75">
      <c r="A103" s="141" t="s">
        <v>189</v>
      </c>
      <c r="B103" s="138" t="s">
        <v>17</v>
      </c>
      <c r="C103" s="178">
        <v>127.6</v>
      </c>
      <c r="D103" s="178">
        <f>D102/C102*100</f>
        <v>104.52246355251414</v>
      </c>
      <c r="E103" s="178">
        <f>E102/D102*100</f>
        <v>105.15229148875605</v>
      </c>
      <c r="F103" s="178">
        <f>F102/E102*100</f>
        <v>103.00487276664863</v>
      </c>
      <c r="G103" s="178">
        <f>G102/E102*100</f>
        <v>105.19761775852736</v>
      </c>
      <c r="H103" s="178">
        <f>H102/F102*100</f>
        <v>103.10118265440211</v>
      </c>
      <c r="I103" s="178">
        <f>I102/G102*100</f>
        <v>104.50334534225425</v>
      </c>
      <c r="J103" s="178">
        <f>J102/H102*100</f>
        <v>104.38439969411164</v>
      </c>
      <c r="K103" s="178">
        <f>K102/I102*100</f>
        <v>104.9987687761635</v>
      </c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ht="38.25">
      <c r="A104" s="141" t="s">
        <v>154</v>
      </c>
      <c r="B104" s="36" t="s">
        <v>21</v>
      </c>
      <c r="C104" s="178">
        <f>C63</f>
        <v>53.4</v>
      </c>
      <c r="D104" s="178">
        <f aca="true" t="shared" si="7" ref="D104:K104">D63</f>
        <v>60.5</v>
      </c>
      <c r="E104" s="178">
        <f t="shared" si="7"/>
        <v>62.9</v>
      </c>
      <c r="F104" s="178">
        <f t="shared" si="7"/>
        <v>64.3</v>
      </c>
      <c r="G104" s="178">
        <f t="shared" si="7"/>
        <v>65.8</v>
      </c>
      <c r="H104" s="178">
        <f t="shared" si="7"/>
        <v>65.9</v>
      </c>
      <c r="I104" s="178">
        <f t="shared" si="7"/>
        <v>70.1</v>
      </c>
      <c r="J104" s="178">
        <f t="shared" si="7"/>
        <v>69.3</v>
      </c>
      <c r="K104" s="178">
        <f t="shared" si="7"/>
        <v>74</v>
      </c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</row>
    <row r="105" spans="1:22" ht="51">
      <c r="A105" s="141" t="s">
        <v>190</v>
      </c>
      <c r="B105" s="138" t="s">
        <v>17</v>
      </c>
      <c r="C105" s="178">
        <f>C64</f>
        <v>60.5</v>
      </c>
      <c r="D105" s="178">
        <f aca="true" t="shared" si="8" ref="D105:K105">D64</f>
        <v>113.29588014981273</v>
      </c>
      <c r="E105" s="178">
        <f t="shared" si="8"/>
        <v>103.96694214876032</v>
      </c>
      <c r="F105" s="178">
        <f t="shared" si="8"/>
        <v>102.22575516693165</v>
      </c>
      <c r="G105" s="178">
        <f t="shared" si="8"/>
        <v>104.61049284578696</v>
      </c>
      <c r="H105" s="178">
        <f t="shared" si="8"/>
        <v>102.48833592534994</v>
      </c>
      <c r="I105" s="178">
        <f t="shared" si="8"/>
        <v>106.53495440729483</v>
      </c>
      <c r="J105" s="178">
        <f t="shared" si="8"/>
        <v>105.15933232169954</v>
      </c>
      <c r="K105" s="178">
        <f t="shared" si="8"/>
        <v>105.56348074179745</v>
      </c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</row>
    <row r="106" spans="1:22" ht="38.25">
      <c r="A106" s="187" t="s">
        <v>188</v>
      </c>
      <c r="B106" s="112" t="s">
        <v>17</v>
      </c>
      <c r="C106" s="178">
        <v>110.7</v>
      </c>
      <c r="D106" s="178">
        <f>D105/C105*100</f>
        <v>187.26591760299624</v>
      </c>
      <c r="E106" s="178">
        <f>E105/D105*100</f>
        <v>91.76586298750084</v>
      </c>
      <c r="F106" s="178">
        <f>F105/E105*100</f>
        <v>98.32524940539531</v>
      </c>
      <c r="G106" s="178">
        <f>G105/E105*100</f>
        <v>100.61899550349939</v>
      </c>
      <c r="H106" s="178">
        <f>H105/F105*100</f>
        <v>100.25686360349162</v>
      </c>
      <c r="I106" s="178">
        <f>I105/G105*100</f>
        <v>101.8396448665478</v>
      </c>
      <c r="J106" s="178">
        <f>J105/H105*100</f>
        <v>102.60614671146098</v>
      </c>
      <c r="K106" s="178">
        <f>K105/I105*100</f>
        <v>99.08811744379847</v>
      </c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1:22" ht="51">
      <c r="A107" s="111" t="s">
        <v>97</v>
      </c>
      <c r="B107" s="34" t="s">
        <v>20</v>
      </c>
      <c r="C107" s="178">
        <f aca="true" t="shared" si="9" ref="C107:K107">C101/C113/12*1000</f>
        <v>21410.510114335975</v>
      </c>
      <c r="D107" s="178">
        <f t="shared" si="9"/>
        <v>20305.719921104537</v>
      </c>
      <c r="E107" s="178">
        <f t="shared" si="9"/>
        <v>22237.654320987655</v>
      </c>
      <c r="F107" s="178">
        <f t="shared" si="9"/>
        <v>22880.65843621399</v>
      </c>
      <c r="G107" s="178">
        <f t="shared" si="9"/>
        <v>23231.08384458078</v>
      </c>
      <c r="H107" s="178">
        <f t="shared" si="9"/>
        <v>23569.958847736627</v>
      </c>
      <c r="I107" s="178">
        <f t="shared" si="9"/>
        <v>24345.603271983637</v>
      </c>
      <c r="J107" s="178">
        <f t="shared" si="9"/>
        <v>24478.527607361964</v>
      </c>
      <c r="K107" s="178">
        <f t="shared" si="9"/>
        <v>25426.82926829268</v>
      </c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spans="1:22" ht="51">
      <c r="A108" s="111" t="s">
        <v>191</v>
      </c>
      <c r="B108" s="138" t="s">
        <v>17</v>
      </c>
      <c r="C108" s="178">
        <v>116.5</v>
      </c>
      <c r="D108" s="178">
        <f>D107/C107*100</f>
        <v>94.83996323613188</v>
      </c>
      <c r="E108" s="178">
        <f>E107/D107*100</f>
        <v>109.51423740398971</v>
      </c>
      <c r="F108" s="178">
        <f>F107/E107*100</f>
        <v>102.89151052509831</v>
      </c>
      <c r="G108" s="178">
        <f>G107/E107*100</f>
        <v>104.46733054329178</v>
      </c>
      <c r="H108" s="178">
        <f>H107/F107*100</f>
        <v>103.01258992805758</v>
      </c>
      <c r="I108" s="178">
        <f>I107/G107*100</f>
        <v>104.79753521126757</v>
      </c>
      <c r="J108" s="178">
        <f>J107/H107*100</f>
        <v>103.85477448431178</v>
      </c>
      <c r="K108" s="178">
        <f>K107/I107*100</f>
        <v>104.44115507933745</v>
      </c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ht="63.75">
      <c r="A109" s="129" t="s">
        <v>169</v>
      </c>
      <c r="B109" s="35" t="s">
        <v>20</v>
      </c>
      <c r="C109" s="178">
        <f aca="true" t="shared" si="10" ref="C109:K109">C102/C115/12*1000</f>
        <v>25097.072879330943</v>
      </c>
      <c r="D109" s="178">
        <f t="shared" si="10"/>
        <v>22693.7984496124</v>
      </c>
      <c r="E109" s="178">
        <f t="shared" si="10"/>
        <v>23320.70707070707</v>
      </c>
      <c r="F109" s="178">
        <f t="shared" si="10"/>
        <v>24021.464646464647</v>
      </c>
      <c r="G109" s="178">
        <f t="shared" si="10"/>
        <v>24348.370927318298</v>
      </c>
      <c r="H109" s="178">
        <f t="shared" si="10"/>
        <v>24766.41414141414</v>
      </c>
      <c r="I109" s="178">
        <f t="shared" si="10"/>
        <v>25444.862155388473</v>
      </c>
      <c r="J109" s="178">
        <f t="shared" si="10"/>
        <v>25657.894736842107</v>
      </c>
      <c r="K109" s="178">
        <f t="shared" si="10"/>
        <v>26517.412935323377</v>
      </c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 spans="1:22" ht="63.75">
      <c r="A110" s="129" t="s">
        <v>192</v>
      </c>
      <c r="B110" s="138" t="s">
        <v>17</v>
      </c>
      <c r="C110" s="178">
        <v>125.3</v>
      </c>
      <c r="D110" s="178">
        <f>D109/C109*100</f>
        <v>90.42408474775641</v>
      </c>
      <c r="E110" s="178">
        <f>E109/D109*100</f>
        <v>102.76246668219342</v>
      </c>
      <c r="F110" s="178">
        <f>F109/E109*100</f>
        <v>103.00487276664863</v>
      </c>
      <c r="G110" s="178">
        <f>G109/E109*100</f>
        <v>104.40665822650834</v>
      </c>
      <c r="H110" s="178">
        <f>H109/F109*100</f>
        <v>103.1011826544021</v>
      </c>
      <c r="I110" s="178">
        <f>I109/G109*100</f>
        <v>104.50334534225425</v>
      </c>
      <c r="J110" s="178">
        <f>J109/H109*100</f>
        <v>103.59955458362961</v>
      </c>
      <c r="K110" s="178">
        <f>K109/I109*100</f>
        <v>104.21519587484882</v>
      </c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ht="53.25" customHeight="1">
      <c r="A111" s="129" t="s">
        <v>170</v>
      </c>
      <c r="B111" s="34" t="s">
        <v>20</v>
      </c>
      <c r="C111" s="178">
        <f>C65</f>
        <v>11125</v>
      </c>
      <c r="D111" s="178">
        <f aca="true" t="shared" si="11" ref="D111:K111">D65</f>
        <v>12604.166666666666</v>
      </c>
      <c r="E111" s="178">
        <f t="shared" si="11"/>
        <v>17472.222222222223</v>
      </c>
      <c r="F111" s="178">
        <f t="shared" si="11"/>
        <v>17861.11111111111</v>
      </c>
      <c r="G111" s="178">
        <f t="shared" si="11"/>
        <v>18277.777777777777</v>
      </c>
      <c r="H111" s="178">
        <f t="shared" si="11"/>
        <v>18305.55555555556</v>
      </c>
      <c r="I111" s="178">
        <f t="shared" si="11"/>
        <v>19472.222222222223</v>
      </c>
      <c r="J111" s="178">
        <f t="shared" si="11"/>
        <v>19250</v>
      </c>
      <c r="K111" s="178">
        <f t="shared" si="11"/>
        <v>20555.55555555556</v>
      </c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ht="51">
      <c r="A112" s="129" t="s">
        <v>193</v>
      </c>
      <c r="B112" s="138" t="s">
        <v>17</v>
      </c>
      <c r="C112" s="178">
        <f>C66</f>
        <v>75.6</v>
      </c>
      <c r="D112" s="178">
        <f aca="true" t="shared" si="12" ref="D112:K112">D66</f>
        <v>113.29588014981273</v>
      </c>
      <c r="E112" s="178">
        <f t="shared" si="12"/>
        <v>138.62258953168046</v>
      </c>
      <c r="F112" s="178">
        <f t="shared" si="12"/>
        <v>102.22575516693162</v>
      </c>
      <c r="G112" s="178">
        <f t="shared" si="12"/>
        <v>104.61049284578696</v>
      </c>
      <c r="H112" s="178">
        <f t="shared" si="12"/>
        <v>102.48833592534994</v>
      </c>
      <c r="I112" s="178">
        <f t="shared" si="12"/>
        <v>106.53495440729483</v>
      </c>
      <c r="J112" s="178">
        <f t="shared" si="12"/>
        <v>105.15933232169954</v>
      </c>
      <c r="K112" s="178">
        <f t="shared" si="12"/>
        <v>105.56348074179745</v>
      </c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ht="51">
      <c r="A113" s="141" t="s">
        <v>99</v>
      </c>
      <c r="B113" s="36" t="s">
        <v>8</v>
      </c>
      <c r="C113" s="233">
        <v>1.516</v>
      </c>
      <c r="D113" s="233">
        <v>1.69</v>
      </c>
      <c r="E113" s="233">
        <v>1.62</v>
      </c>
      <c r="F113" s="233">
        <v>1.62</v>
      </c>
      <c r="G113" s="233">
        <v>1.63</v>
      </c>
      <c r="H113" s="233">
        <v>1.62</v>
      </c>
      <c r="I113" s="233">
        <v>1.63</v>
      </c>
      <c r="J113" s="233">
        <v>1.63</v>
      </c>
      <c r="K113" s="233">
        <v>1.64</v>
      </c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1" ht="63.75">
      <c r="A114" s="141" t="s">
        <v>194</v>
      </c>
      <c r="B114" s="138" t="s">
        <v>17</v>
      </c>
      <c r="C114" s="178">
        <v>94.8</v>
      </c>
      <c r="D114" s="178">
        <f>D113/C113*100</f>
        <v>111.47757255936675</v>
      </c>
      <c r="E114" s="178">
        <f>E113/D113*100</f>
        <v>95.85798816568048</v>
      </c>
      <c r="F114" s="178">
        <f>F113/E113*100</f>
        <v>100</v>
      </c>
      <c r="G114" s="178">
        <f>G113/E113*100</f>
        <v>100.61728395061726</v>
      </c>
      <c r="H114" s="178">
        <f>H113/F113*100</f>
        <v>100</v>
      </c>
      <c r="I114" s="178">
        <f>I113/G113*100</f>
        <v>100</v>
      </c>
      <c r="J114" s="178">
        <f>J113/H113*100</f>
        <v>100.61728395061726</v>
      </c>
      <c r="K114" s="178">
        <f>K113/I113*100</f>
        <v>100.61349693251533</v>
      </c>
      <c r="L114" s="20"/>
      <c r="M114" s="20"/>
      <c r="N114" s="20"/>
      <c r="O114" s="20"/>
      <c r="P114" s="20"/>
      <c r="Q114" s="20"/>
      <c r="R114" s="20"/>
      <c r="S114" s="20"/>
      <c r="T114" s="20"/>
      <c r="U114" s="20"/>
    </row>
    <row r="115" spans="1:21" ht="63.75">
      <c r="A115" s="188" t="s">
        <v>100</v>
      </c>
      <c r="B115" s="36" t="s">
        <v>8</v>
      </c>
      <c r="C115" s="233">
        <v>1.116</v>
      </c>
      <c r="D115" s="233">
        <v>1.29</v>
      </c>
      <c r="E115" s="233">
        <v>1.32</v>
      </c>
      <c r="F115" s="233">
        <v>1.32</v>
      </c>
      <c r="G115" s="233">
        <v>1.33</v>
      </c>
      <c r="H115" s="233">
        <v>1.32</v>
      </c>
      <c r="I115" s="233">
        <v>1.33</v>
      </c>
      <c r="J115" s="233">
        <v>1.33</v>
      </c>
      <c r="K115" s="233">
        <v>1.34</v>
      </c>
      <c r="L115" s="20"/>
      <c r="M115" s="20"/>
      <c r="N115" s="20"/>
      <c r="O115" s="20"/>
      <c r="P115" s="20"/>
      <c r="Q115" s="20"/>
      <c r="R115" s="20"/>
      <c r="S115" s="20"/>
      <c r="T115" s="20"/>
      <c r="U115" s="20"/>
    </row>
    <row r="116" spans="1:21" ht="76.5">
      <c r="A116" s="188" t="s">
        <v>195</v>
      </c>
      <c r="B116" s="138" t="s">
        <v>17</v>
      </c>
      <c r="C116" s="178">
        <v>101.5</v>
      </c>
      <c r="D116" s="178">
        <f>D115/C115*100</f>
        <v>115.59139784946235</v>
      </c>
      <c r="E116" s="178">
        <f>E115/D115*100</f>
        <v>102.32558139534885</v>
      </c>
      <c r="F116" s="178">
        <f>F115/E115*100</f>
        <v>100</v>
      </c>
      <c r="G116" s="178">
        <f>G115/E115*100</f>
        <v>100.75757575757575</v>
      </c>
      <c r="H116" s="178">
        <f>H115/F115*100</f>
        <v>100</v>
      </c>
      <c r="I116" s="178">
        <f>I115/G115*100</f>
        <v>100</v>
      </c>
      <c r="J116" s="178">
        <f>J115/H115*100</f>
        <v>100.75757575757575</v>
      </c>
      <c r="K116" s="178">
        <f>K115/I115*100</f>
        <v>100.75187969924812</v>
      </c>
      <c r="L116" s="20"/>
      <c r="M116" s="20"/>
      <c r="N116" s="20"/>
      <c r="O116" s="20"/>
      <c r="P116" s="20"/>
      <c r="Q116" s="20"/>
      <c r="R116" s="20"/>
      <c r="S116" s="20"/>
      <c r="T116" s="20"/>
      <c r="U116" s="20"/>
    </row>
    <row r="117" spans="1:21" ht="51">
      <c r="A117" s="141" t="s">
        <v>96</v>
      </c>
      <c r="B117" s="34" t="s">
        <v>19</v>
      </c>
      <c r="C117" s="178">
        <f>C67</f>
        <v>0.4</v>
      </c>
      <c r="D117" s="178">
        <v>0.4</v>
      </c>
      <c r="E117" s="178">
        <v>0.3</v>
      </c>
      <c r="F117" s="178">
        <v>0.3</v>
      </c>
      <c r="G117" s="178">
        <v>0.3</v>
      </c>
      <c r="H117" s="178">
        <v>0.3</v>
      </c>
      <c r="I117" s="178">
        <v>0.3</v>
      </c>
      <c r="J117" s="178">
        <v>0.3</v>
      </c>
      <c r="K117" s="178">
        <v>0.3</v>
      </c>
      <c r="L117" s="20"/>
      <c r="M117" s="20"/>
      <c r="N117" s="20"/>
      <c r="O117" s="20"/>
      <c r="P117" s="20"/>
      <c r="Q117" s="20"/>
      <c r="R117" s="20"/>
      <c r="S117" s="20"/>
      <c r="T117" s="20"/>
      <c r="U117" s="20"/>
    </row>
    <row r="118" spans="1:21" ht="51">
      <c r="A118" s="141" t="s">
        <v>181</v>
      </c>
      <c r="B118" s="138" t="s">
        <v>17</v>
      </c>
      <c r="C118" s="178">
        <f>C68</f>
        <v>80</v>
      </c>
      <c r="D118" s="178">
        <f aca="true" t="shared" si="13" ref="D118:K118">D68</f>
        <v>100</v>
      </c>
      <c r="E118" s="178">
        <f t="shared" si="13"/>
        <v>74.99999999999999</v>
      </c>
      <c r="F118" s="178">
        <f t="shared" si="13"/>
        <v>100</v>
      </c>
      <c r="G118" s="178">
        <f t="shared" si="13"/>
        <v>100</v>
      </c>
      <c r="H118" s="178">
        <f t="shared" si="13"/>
        <v>100</v>
      </c>
      <c r="I118" s="178">
        <f t="shared" si="13"/>
        <v>100</v>
      </c>
      <c r="J118" s="178">
        <f t="shared" si="13"/>
        <v>100</v>
      </c>
      <c r="K118" s="178">
        <f t="shared" si="13"/>
        <v>100</v>
      </c>
      <c r="L118" s="20"/>
      <c r="M118" s="20"/>
      <c r="N118" s="20"/>
      <c r="O118" s="20"/>
      <c r="P118" s="20"/>
      <c r="Q118" s="20"/>
      <c r="R118" s="20"/>
      <c r="S118" s="20"/>
      <c r="T118" s="20"/>
      <c r="U118" s="20"/>
    </row>
    <row r="119" spans="1:11" s="45" customFormat="1" ht="12.75" customHeight="1">
      <c r="A119" s="272" t="s">
        <v>101</v>
      </c>
      <c r="B119" s="272"/>
      <c r="C119" s="272"/>
      <c r="D119" s="272"/>
      <c r="E119" s="272"/>
      <c r="F119" s="272"/>
      <c r="G119" s="272"/>
      <c r="H119" s="272"/>
      <c r="I119" s="272"/>
      <c r="J119" s="272"/>
      <c r="K119" s="272"/>
    </row>
    <row r="120" spans="1:11" s="16" customFormat="1" ht="12.75">
      <c r="A120" s="18" t="s">
        <v>33</v>
      </c>
      <c r="B120" s="17"/>
      <c r="C120" s="98"/>
      <c r="D120" s="98"/>
      <c r="E120" s="98"/>
      <c r="F120" s="215"/>
      <c r="G120" s="215"/>
      <c r="H120" s="215"/>
      <c r="I120" s="215"/>
      <c r="J120" s="215"/>
      <c r="K120" s="215"/>
    </row>
    <row r="121" spans="1:21" s="16" customFormat="1" ht="12.75">
      <c r="A121" s="189" t="s">
        <v>23</v>
      </c>
      <c r="B121" s="34" t="s">
        <v>24</v>
      </c>
      <c r="C121" s="147">
        <v>110.5</v>
      </c>
      <c r="D121" s="147">
        <f>(C121*D122*D123)/10000</f>
        <v>126.4865875</v>
      </c>
      <c r="E121" s="147">
        <f>(D121*E122*E123)/10000</f>
        <v>144.94755791880002</v>
      </c>
      <c r="F121" s="147">
        <f>(E121*F122*F123)/10000</f>
        <v>159.9487604780483</v>
      </c>
      <c r="G121" s="147">
        <f>E121*G122*G123/10000</f>
        <v>161.94236918966345</v>
      </c>
      <c r="H121" s="147">
        <v>177</v>
      </c>
      <c r="I121" s="147">
        <f>G121*I122*I123/10000</f>
        <v>180.75845306581044</v>
      </c>
      <c r="J121" s="147">
        <v>196.5</v>
      </c>
      <c r="K121" s="216">
        <f>I121*K122*K123/10000</f>
        <v>201.9341250840171</v>
      </c>
      <c r="L121" s="222"/>
      <c r="M121" s="217"/>
      <c r="N121" s="217"/>
      <c r="O121" s="218"/>
      <c r="P121" s="218"/>
      <c r="Q121" s="218"/>
      <c r="R121" s="218"/>
      <c r="S121" s="218"/>
      <c r="T121" s="218"/>
      <c r="U121" s="55"/>
    </row>
    <row r="122" spans="1:21" s="16" customFormat="1" ht="38.25">
      <c r="A122" s="113" t="s">
        <v>25</v>
      </c>
      <c r="B122" s="112" t="s">
        <v>16</v>
      </c>
      <c r="C122" s="147">
        <v>91</v>
      </c>
      <c r="D122" s="147">
        <v>108.5</v>
      </c>
      <c r="E122" s="147">
        <v>103.8</v>
      </c>
      <c r="F122" s="147">
        <v>104.3</v>
      </c>
      <c r="G122" s="147">
        <v>105.6</v>
      </c>
      <c r="H122" s="147">
        <v>104.85</v>
      </c>
      <c r="I122" s="147">
        <v>105.8</v>
      </c>
      <c r="J122" s="147">
        <v>106</v>
      </c>
      <c r="K122" s="216">
        <v>106.7</v>
      </c>
      <c r="L122" s="223"/>
      <c r="M122" s="220"/>
      <c r="N122" s="219"/>
      <c r="O122" s="219"/>
      <c r="P122" s="219"/>
      <c r="Q122" s="219"/>
      <c r="R122" s="219"/>
      <c r="S122" s="219"/>
      <c r="T122" s="219"/>
      <c r="U122" s="55"/>
    </row>
    <row r="123" spans="1:21" s="16" customFormat="1" ht="38.25">
      <c r="A123" s="114" t="s">
        <v>127</v>
      </c>
      <c r="B123" s="112" t="s">
        <v>16</v>
      </c>
      <c r="C123" s="147">
        <v>110.4</v>
      </c>
      <c r="D123" s="147">
        <v>105.5</v>
      </c>
      <c r="E123" s="147">
        <v>110.4</v>
      </c>
      <c r="F123" s="147">
        <v>105.8</v>
      </c>
      <c r="G123" s="147">
        <v>105.8</v>
      </c>
      <c r="H123" s="147">
        <v>105.5</v>
      </c>
      <c r="I123" s="147">
        <v>105.5</v>
      </c>
      <c r="J123" s="147">
        <v>104.7</v>
      </c>
      <c r="K123" s="216">
        <v>104.7</v>
      </c>
      <c r="L123" s="224"/>
      <c r="M123" s="221"/>
      <c r="N123" s="219"/>
      <c r="O123" s="219"/>
      <c r="P123" s="219"/>
      <c r="Q123" s="219"/>
      <c r="R123" s="219"/>
      <c r="S123" s="219"/>
      <c r="T123" s="219"/>
      <c r="U123" s="55"/>
    </row>
    <row r="124" spans="1:11" s="16" customFormat="1" ht="38.25">
      <c r="A124" s="111" t="s">
        <v>34</v>
      </c>
      <c r="B124" s="112" t="s">
        <v>35</v>
      </c>
      <c r="C124" s="166">
        <v>1.7</v>
      </c>
      <c r="D124" s="166">
        <v>1.7</v>
      </c>
      <c r="E124" s="166">
        <v>1.7</v>
      </c>
      <c r="F124" s="166">
        <v>1.7</v>
      </c>
      <c r="G124" s="166">
        <v>1.7</v>
      </c>
      <c r="H124" s="166">
        <v>1.7</v>
      </c>
      <c r="I124" s="166">
        <v>1.7</v>
      </c>
      <c r="J124" s="166">
        <v>1.7</v>
      </c>
      <c r="K124" s="166">
        <v>1.7</v>
      </c>
    </row>
    <row r="125" spans="1:11" s="54" customFormat="1" ht="25.5">
      <c r="A125" s="111" t="s">
        <v>102</v>
      </c>
      <c r="B125" s="112" t="s">
        <v>103</v>
      </c>
      <c r="C125" s="166">
        <v>234.9</v>
      </c>
      <c r="D125" s="166">
        <f aca="true" t="shared" si="14" ref="D125:K125">D124/(D126/1000)*1000</f>
        <v>259.3440122044241</v>
      </c>
      <c r="E125" s="166">
        <f t="shared" si="14"/>
        <v>260.77619266758705</v>
      </c>
      <c r="F125" s="166">
        <f t="shared" si="14"/>
        <v>261.53846153846155</v>
      </c>
      <c r="G125" s="166">
        <f t="shared" si="14"/>
        <v>261.53846153846155</v>
      </c>
      <c r="H125" s="166">
        <f t="shared" si="14"/>
        <v>261.53846153846155</v>
      </c>
      <c r="I125" s="166">
        <f t="shared" si="14"/>
        <v>261.53846153846155</v>
      </c>
      <c r="J125" s="166">
        <f t="shared" si="14"/>
        <v>261.53846153846155</v>
      </c>
      <c r="K125" s="166">
        <f t="shared" si="14"/>
        <v>261.53846153846155</v>
      </c>
    </row>
    <row r="126" spans="1:11" s="16" customFormat="1" ht="33.75" customHeight="1">
      <c r="A126" s="129" t="s">
        <v>133</v>
      </c>
      <c r="B126" s="159" t="s">
        <v>40</v>
      </c>
      <c r="C126" s="166">
        <f aca="true" t="shared" si="15" ref="C126:K126">C11</f>
        <v>7236</v>
      </c>
      <c r="D126" s="134">
        <f t="shared" si="15"/>
        <v>6555</v>
      </c>
      <c r="E126" s="134">
        <f t="shared" si="15"/>
        <v>6519</v>
      </c>
      <c r="F126" s="134">
        <f t="shared" si="15"/>
        <v>6500</v>
      </c>
      <c r="G126" s="134">
        <f t="shared" si="15"/>
        <v>6500</v>
      </c>
      <c r="H126" s="134">
        <f t="shared" si="15"/>
        <v>6500</v>
      </c>
      <c r="I126" s="134">
        <f t="shared" si="15"/>
        <v>6500</v>
      </c>
      <c r="J126" s="134">
        <f t="shared" si="15"/>
        <v>6500</v>
      </c>
      <c r="K126" s="134">
        <f t="shared" si="15"/>
        <v>6500</v>
      </c>
    </row>
    <row r="127" spans="1:11" s="16" customFormat="1" ht="12.75">
      <c r="A127" s="111"/>
      <c r="B127" s="112"/>
      <c r="C127" s="190"/>
      <c r="D127" s="191"/>
      <c r="E127" s="191"/>
      <c r="F127" s="191"/>
      <c r="G127" s="191"/>
      <c r="H127" s="191"/>
      <c r="I127" s="191"/>
      <c r="J127" s="191"/>
      <c r="K127" s="191"/>
    </row>
    <row r="128" spans="1:11" ht="51">
      <c r="A128" s="113" t="s">
        <v>36</v>
      </c>
      <c r="B128" s="112" t="s">
        <v>15</v>
      </c>
      <c r="C128" s="148">
        <v>90.6</v>
      </c>
      <c r="D128" s="148">
        <f>(C128*D129*D130)/10000</f>
        <v>103.552176</v>
      </c>
      <c r="E128" s="148">
        <v>129</v>
      </c>
      <c r="F128" s="148">
        <v>145.5</v>
      </c>
      <c r="G128" s="148">
        <f>E128*G129*G130/10000</f>
        <v>147.54684600000002</v>
      </c>
      <c r="H128" s="148">
        <v>164.3</v>
      </c>
      <c r="I128" s="148">
        <f>G128*I129*I130/10000</f>
        <v>168.44243033052004</v>
      </c>
      <c r="J128" s="148">
        <f>H128*J129*J130/10000</f>
        <v>183.89507519999998</v>
      </c>
      <c r="K128" s="148">
        <v>190.8</v>
      </c>
    </row>
    <row r="129" spans="1:11" ht="38.25">
      <c r="A129" s="113" t="s">
        <v>25</v>
      </c>
      <c r="B129" s="138" t="s">
        <v>17</v>
      </c>
      <c r="C129" s="148">
        <v>96.7</v>
      </c>
      <c r="D129" s="148">
        <v>104</v>
      </c>
      <c r="E129" s="148">
        <v>115.4</v>
      </c>
      <c r="F129" s="148">
        <v>104.7</v>
      </c>
      <c r="G129" s="148">
        <v>106.2</v>
      </c>
      <c r="H129" s="148">
        <v>104.9</v>
      </c>
      <c r="I129" s="148">
        <v>106</v>
      </c>
      <c r="J129" s="148">
        <v>104.8</v>
      </c>
      <c r="K129" s="148">
        <v>106.1</v>
      </c>
    </row>
    <row r="130" spans="1:11" ht="38.25">
      <c r="A130" s="114" t="s">
        <v>127</v>
      </c>
      <c r="B130" s="138" t="s">
        <v>17</v>
      </c>
      <c r="C130" s="148">
        <v>116.6</v>
      </c>
      <c r="D130" s="148">
        <v>109.9</v>
      </c>
      <c r="E130" s="148">
        <v>107.9</v>
      </c>
      <c r="F130" s="148">
        <v>107.7</v>
      </c>
      <c r="G130" s="148">
        <v>107.7</v>
      </c>
      <c r="H130" s="148">
        <v>107.7</v>
      </c>
      <c r="I130" s="148">
        <v>107.7</v>
      </c>
      <c r="J130" s="148">
        <v>106.8</v>
      </c>
      <c r="K130" s="148">
        <v>106.8</v>
      </c>
    </row>
    <row r="131" spans="1:11" ht="25.5">
      <c r="A131" s="111" t="s">
        <v>128</v>
      </c>
      <c r="B131" s="120"/>
      <c r="C131" s="173"/>
      <c r="D131" s="148"/>
      <c r="E131" s="148"/>
      <c r="F131" s="148"/>
      <c r="G131" s="148"/>
      <c r="H131" s="173"/>
      <c r="I131" s="173"/>
      <c r="J131" s="173"/>
      <c r="K131" s="173"/>
    </row>
    <row r="132" spans="1:11" ht="51">
      <c r="A132" s="111" t="s">
        <v>196</v>
      </c>
      <c r="B132" s="112" t="s">
        <v>15</v>
      </c>
      <c r="C132" s="173">
        <v>0.1</v>
      </c>
      <c r="D132" s="147">
        <f>(C132*D133*D134)/10000</f>
        <v>0.1095</v>
      </c>
      <c r="E132" s="147">
        <f>(D132*E133*E134)/10000</f>
        <v>0.1161001125</v>
      </c>
      <c r="F132" s="147">
        <f>(E132*F133*F134)/10000</f>
        <v>0.12285899664930003</v>
      </c>
      <c r="G132" s="147">
        <f>E132*G133*G134/10000</f>
        <v>0.12310373568645</v>
      </c>
      <c r="H132" s="166">
        <f>F132*H133*H134/10000</f>
        <v>0.1300173760890715</v>
      </c>
      <c r="I132" s="166">
        <f>G132*I133*I134/10000</f>
        <v>0.1306652595472545</v>
      </c>
      <c r="J132" s="166">
        <f>H132*J133*J134/10000</f>
        <v>0.1374621710439317</v>
      </c>
      <c r="K132" s="166">
        <f>I132*K133*K134/10000</f>
        <v>0.13855953186806141</v>
      </c>
    </row>
    <row r="133" spans="1:11" ht="38.25">
      <c r="A133" s="113" t="s">
        <v>25</v>
      </c>
      <c r="B133" s="138" t="s">
        <v>17</v>
      </c>
      <c r="C133" s="173">
        <v>100</v>
      </c>
      <c r="D133" s="148">
        <v>100</v>
      </c>
      <c r="E133" s="148">
        <v>100.5</v>
      </c>
      <c r="F133" s="148">
        <v>100.4</v>
      </c>
      <c r="G133" s="148">
        <v>100.6</v>
      </c>
      <c r="H133" s="166">
        <v>100.5</v>
      </c>
      <c r="I133" s="166">
        <v>100.8</v>
      </c>
      <c r="J133" s="166">
        <v>100.5</v>
      </c>
      <c r="K133" s="166">
        <v>100.8</v>
      </c>
    </row>
    <row r="134" spans="1:11" ht="38.25">
      <c r="A134" s="114" t="s">
        <v>127</v>
      </c>
      <c r="B134" s="138" t="s">
        <v>17</v>
      </c>
      <c r="C134" s="173">
        <v>114.7</v>
      </c>
      <c r="D134" s="148">
        <v>109.5</v>
      </c>
      <c r="E134" s="148">
        <v>105.5</v>
      </c>
      <c r="F134" s="148">
        <v>105.4</v>
      </c>
      <c r="G134" s="148">
        <v>105.4</v>
      </c>
      <c r="H134" s="166">
        <v>105.3</v>
      </c>
      <c r="I134" s="166">
        <v>105.3</v>
      </c>
      <c r="J134" s="166">
        <v>105.2</v>
      </c>
      <c r="K134" s="166">
        <v>105.2</v>
      </c>
    </row>
    <row r="135" spans="1:11" ht="12.75" customHeight="1">
      <c r="A135" s="273" t="s">
        <v>105</v>
      </c>
      <c r="B135" s="273"/>
      <c r="C135" s="273"/>
      <c r="D135" s="273"/>
      <c r="E135" s="273"/>
      <c r="F135" s="273"/>
      <c r="G135" s="273"/>
      <c r="H135" s="273"/>
      <c r="I135" s="273"/>
      <c r="J135" s="273"/>
      <c r="K135" s="273"/>
    </row>
    <row r="136" spans="1:11" ht="12.75">
      <c r="A136" s="111" t="s">
        <v>106</v>
      </c>
      <c r="B136" s="140" t="s">
        <v>107</v>
      </c>
      <c r="C136" s="98">
        <v>164.4</v>
      </c>
      <c r="D136" s="98">
        <v>175.7</v>
      </c>
      <c r="E136" s="98">
        <v>179.7</v>
      </c>
      <c r="F136" s="98">
        <v>181</v>
      </c>
      <c r="G136" s="98">
        <v>181</v>
      </c>
      <c r="H136" s="98">
        <v>182.3</v>
      </c>
      <c r="I136" s="98">
        <v>182.5</v>
      </c>
      <c r="J136" s="98">
        <v>183.6</v>
      </c>
      <c r="K136" s="98">
        <v>183.8</v>
      </c>
    </row>
    <row r="137" spans="1:11" s="31" customFormat="1" ht="38.25">
      <c r="A137" s="251" t="s">
        <v>38</v>
      </c>
      <c r="B137" s="155" t="s">
        <v>123</v>
      </c>
      <c r="C137" s="156">
        <f aca="true" t="shared" si="16" ref="C137:K137">C136/(C10/1000)</f>
        <v>25.01902297975955</v>
      </c>
      <c r="D137" s="156">
        <f t="shared" si="16"/>
        <v>26.873661670235542</v>
      </c>
      <c r="E137" s="156">
        <f t="shared" si="16"/>
        <v>27.646153846153844</v>
      </c>
      <c r="F137" s="156">
        <f t="shared" si="16"/>
        <v>27.846153846153847</v>
      </c>
      <c r="G137" s="156">
        <f t="shared" si="16"/>
        <v>27.846153846153847</v>
      </c>
      <c r="H137" s="156">
        <f t="shared" si="16"/>
        <v>28.04615384615385</v>
      </c>
      <c r="I137" s="156">
        <f t="shared" si="16"/>
        <v>28.076923076923077</v>
      </c>
      <c r="J137" s="156">
        <f t="shared" si="16"/>
        <v>28.246153846153845</v>
      </c>
      <c r="K137" s="156">
        <f t="shared" si="16"/>
        <v>28.27692307692308</v>
      </c>
    </row>
    <row r="138" spans="1:11" ht="38.25">
      <c r="A138" s="252" t="s">
        <v>39</v>
      </c>
      <c r="B138" s="159" t="s">
        <v>37</v>
      </c>
      <c r="C138" s="149" t="s">
        <v>239</v>
      </c>
      <c r="D138" s="149" t="s">
        <v>239</v>
      </c>
      <c r="E138" s="149" t="s">
        <v>239</v>
      </c>
      <c r="F138" s="149" t="s">
        <v>239</v>
      </c>
      <c r="G138" s="149" t="s">
        <v>239</v>
      </c>
      <c r="H138" s="149" t="s">
        <v>239</v>
      </c>
      <c r="I138" s="149" t="s">
        <v>239</v>
      </c>
      <c r="J138" s="149" t="s">
        <v>239</v>
      </c>
      <c r="K138" s="149" t="s">
        <v>239</v>
      </c>
    </row>
    <row r="139" spans="1:11" ht="25.5">
      <c r="A139" s="252" t="s">
        <v>108</v>
      </c>
      <c r="B139" s="159" t="s">
        <v>107</v>
      </c>
      <c r="C139" s="149" t="s">
        <v>239</v>
      </c>
      <c r="D139" s="149" t="s">
        <v>239</v>
      </c>
      <c r="E139" s="149" t="s">
        <v>239</v>
      </c>
      <c r="F139" s="149" t="s">
        <v>239</v>
      </c>
      <c r="G139" s="149" t="s">
        <v>239</v>
      </c>
      <c r="H139" s="149" t="s">
        <v>239</v>
      </c>
      <c r="I139" s="149" t="s">
        <v>239</v>
      </c>
      <c r="J139" s="149" t="s">
        <v>239</v>
      </c>
      <c r="K139" s="149" t="s">
        <v>239</v>
      </c>
    </row>
    <row r="140" spans="1:11" ht="38.25">
      <c r="A140" s="252" t="s">
        <v>109</v>
      </c>
      <c r="B140" s="159" t="s">
        <v>74</v>
      </c>
      <c r="C140" s="149" t="s">
        <v>239</v>
      </c>
      <c r="D140" s="149" t="s">
        <v>239</v>
      </c>
      <c r="E140" s="149" t="s">
        <v>239</v>
      </c>
      <c r="F140" s="149" t="s">
        <v>239</v>
      </c>
      <c r="G140" s="149" t="s">
        <v>239</v>
      </c>
      <c r="H140" s="149" t="s">
        <v>239</v>
      </c>
      <c r="I140" s="149" t="s">
        <v>239</v>
      </c>
      <c r="J140" s="149" t="s">
        <v>239</v>
      </c>
      <c r="K140" s="149" t="s">
        <v>239</v>
      </c>
    </row>
    <row r="141" spans="1:11" s="31" customFormat="1" ht="50.25" customHeight="1">
      <c r="A141" s="129" t="s">
        <v>132</v>
      </c>
      <c r="B141" s="159" t="s">
        <v>8</v>
      </c>
      <c r="C141" s="149" t="s">
        <v>239</v>
      </c>
      <c r="D141" s="149" t="s">
        <v>239</v>
      </c>
      <c r="E141" s="149" t="s">
        <v>239</v>
      </c>
      <c r="F141" s="149" t="s">
        <v>239</v>
      </c>
      <c r="G141" s="149" t="s">
        <v>239</v>
      </c>
      <c r="H141" s="149" t="s">
        <v>239</v>
      </c>
      <c r="I141" s="149" t="s">
        <v>239</v>
      </c>
      <c r="J141" s="149" t="s">
        <v>239</v>
      </c>
      <c r="K141" s="149" t="s">
        <v>239</v>
      </c>
    </row>
    <row r="142" spans="1:11" ht="26.25" customHeight="1">
      <c r="A142" s="157" t="s">
        <v>135</v>
      </c>
      <c r="B142" s="158" t="s">
        <v>74</v>
      </c>
      <c r="C142" s="181" t="s">
        <v>239</v>
      </c>
      <c r="D142" s="181" t="s">
        <v>239</v>
      </c>
      <c r="E142" s="181" t="s">
        <v>239</v>
      </c>
      <c r="F142" s="181" t="s">
        <v>239</v>
      </c>
      <c r="G142" s="181" t="s">
        <v>239</v>
      </c>
      <c r="H142" s="181" t="s">
        <v>239</v>
      </c>
      <c r="I142" s="181" t="s">
        <v>239</v>
      </c>
      <c r="J142" s="181" t="s">
        <v>239</v>
      </c>
      <c r="K142" s="181" t="s">
        <v>239</v>
      </c>
    </row>
    <row r="143" spans="1:11" ht="29.25" customHeight="1">
      <c r="A143" s="129" t="s">
        <v>136</v>
      </c>
      <c r="B143" s="159" t="s">
        <v>8</v>
      </c>
      <c r="C143" s="181" t="s">
        <v>241</v>
      </c>
      <c r="D143" s="181" t="s">
        <v>241</v>
      </c>
      <c r="E143" s="181" t="s">
        <v>241</v>
      </c>
      <c r="F143" s="181" t="s">
        <v>241</v>
      </c>
      <c r="G143" s="181" t="s">
        <v>241</v>
      </c>
      <c r="H143" s="181" t="s">
        <v>241</v>
      </c>
      <c r="I143" s="181" t="s">
        <v>241</v>
      </c>
      <c r="J143" s="181" t="s">
        <v>241</v>
      </c>
      <c r="K143" s="181" t="s">
        <v>241</v>
      </c>
    </row>
    <row r="144" spans="1:11" ht="51">
      <c r="A144" s="157" t="s">
        <v>225</v>
      </c>
      <c r="B144" s="158" t="s">
        <v>74</v>
      </c>
      <c r="C144" s="128">
        <f>C145/C146*100</f>
        <v>78.125</v>
      </c>
      <c r="D144" s="128">
        <f aca="true" t="shared" si="17" ref="D144:K144">D145/D146*100</f>
        <v>78.125</v>
      </c>
      <c r="E144" s="128">
        <f t="shared" si="17"/>
        <v>78.125</v>
      </c>
      <c r="F144" s="128">
        <f t="shared" si="17"/>
        <v>78.125</v>
      </c>
      <c r="G144" s="128">
        <f t="shared" si="17"/>
        <v>78.125</v>
      </c>
      <c r="H144" s="128">
        <f t="shared" si="17"/>
        <v>78.125</v>
      </c>
      <c r="I144" s="128">
        <f t="shared" si="17"/>
        <v>78.125</v>
      </c>
      <c r="J144" s="128">
        <f t="shared" si="17"/>
        <v>78.125</v>
      </c>
      <c r="K144" s="128">
        <f t="shared" si="17"/>
        <v>78.125</v>
      </c>
    </row>
    <row r="145" spans="1:11" ht="38.25">
      <c r="A145" s="129" t="s">
        <v>137</v>
      </c>
      <c r="B145" s="159" t="s">
        <v>18</v>
      </c>
      <c r="C145" s="153">
        <v>25</v>
      </c>
      <c r="D145" s="153">
        <v>25</v>
      </c>
      <c r="E145" s="153">
        <v>25</v>
      </c>
      <c r="F145" s="153">
        <v>25</v>
      </c>
      <c r="G145" s="153">
        <v>25</v>
      </c>
      <c r="H145" s="153">
        <v>25</v>
      </c>
      <c r="I145" s="153">
        <v>25</v>
      </c>
      <c r="J145" s="153">
        <v>25</v>
      </c>
      <c r="K145" s="153">
        <v>25</v>
      </c>
    </row>
    <row r="146" spans="1:11" ht="38.25">
      <c r="A146" s="129" t="s">
        <v>138</v>
      </c>
      <c r="B146" s="159" t="s">
        <v>18</v>
      </c>
      <c r="C146" s="151">
        <v>32</v>
      </c>
      <c r="D146" s="151">
        <v>32</v>
      </c>
      <c r="E146" s="151">
        <v>32</v>
      </c>
      <c r="F146" s="151">
        <v>32</v>
      </c>
      <c r="G146" s="151">
        <v>32</v>
      </c>
      <c r="H146" s="151">
        <v>32</v>
      </c>
      <c r="I146" s="151">
        <v>32</v>
      </c>
      <c r="J146" s="151">
        <v>32</v>
      </c>
      <c r="K146" s="151">
        <v>32</v>
      </c>
    </row>
    <row r="147" spans="1:11" ht="25.5">
      <c r="A147" s="157" t="s">
        <v>110</v>
      </c>
      <c r="B147" s="158" t="s">
        <v>74</v>
      </c>
      <c r="C147" s="123">
        <v>70</v>
      </c>
      <c r="D147" s="123">
        <v>72</v>
      </c>
      <c r="E147" s="123">
        <v>75</v>
      </c>
      <c r="F147" s="123">
        <v>76.6</v>
      </c>
      <c r="G147" s="123">
        <v>76.6</v>
      </c>
      <c r="H147" s="123">
        <v>80</v>
      </c>
      <c r="I147" s="123">
        <v>80</v>
      </c>
      <c r="J147" s="123">
        <v>82</v>
      </c>
      <c r="K147" s="123">
        <v>82</v>
      </c>
    </row>
    <row r="148" spans="1:11" ht="25.5">
      <c r="A148" s="157" t="s">
        <v>111</v>
      </c>
      <c r="B148" s="158" t="s">
        <v>74</v>
      </c>
      <c r="C148" s="128">
        <f>C149/C150*100</f>
        <v>100</v>
      </c>
      <c r="D148" s="128">
        <f>D149/D150*100</f>
        <v>100</v>
      </c>
      <c r="E148" s="128">
        <f>E149/E150*100</f>
        <v>100</v>
      </c>
      <c r="F148" s="128">
        <f>F149/F150*100</f>
        <v>100</v>
      </c>
      <c r="G148" s="128">
        <v>50</v>
      </c>
      <c r="H148" s="128">
        <v>50</v>
      </c>
      <c r="I148" s="181" t="s">
        <v>240</v>
      </c>
      <c r="J148" s="181" t="s">
        <v>240</v>
      </c>
      <c r="K148" s="181" t="s">
        <v>240</v>
      </c>
    </row>
    <row r="149" spans="1:11" ht="51">
      <c r="A149" s="129" t="s">
        <v>139</v>
      </c>
      <c r="B149" s="159" t="s">
        <v>18</v>
      </c>
      <c r="C149" s="153">
        <v>2</v>
      </c>
      <c r="D149" s="153">
        <v>2</v>
      </c>
      <c r="E149" s="153">
        <v>2</v>
      </c>
      <c r="F149" s="153">
        <v>2</v>
      </c>
      <c r="G149" s="153">
        <v>1</v>
      </c>
      <c r="H149" s="153">
        <v>1</v>
      </c>
      <c r="I149" s="238" t="s">
        <v>239</v>
      </c>
      <c r="J149" s="238" t="s">
        <v>239</v>
      </c>
      <c r="K149" s="238" t="s">
        <v>239</v>
      </c>
    </row>
    <row r="150" spans="1:11" ht="89.25">
      <c r="A150" s="129" t="s">
        <v>140</v>
      </c>
      <c r="B150" s="159" t="s">
        <v>18</v>
      </c>
      <c r="C150" s="151">
        <v>2</v>
      </c>
      <c r="D150" s="151">
        <v>2</v>
      </c>
      <c r="E150" s="151">
        <v>2</v>
      </c>
      <c r="F150" s="151">
        <v>2</v>
      </c>
      <c r="G150" s="151">
        <v>2</v>
      </c>
      <c r="H150" s="151">
        <v>2</v>
      </c>
      <c r="I150" s="151">
        <v>2</v>
      </c>
      <c r="J150" s="151">
        <v>2</v>
      </c>
      <c r="K150" s="151">
        <v>2</v>
      </c>
    </row>
    <row r="151" spans="1:11" ht="25.5">
      <c r="A151" s="162" t="s">
        <v>128</v>
      </c>
      <c r="B151" s="163"/>
      <c r="C151" s="164"/>
      <c r="D151" s="164"/>
      <c r="E151" s="164"/>
      <c r="F151" s="164"/>
      <c r="G151" s="164"/>
      <c r="H151" s="164"/>
      <c r="I151" s="164"/>
      <c r="J151" s="164"/>
      <c r="K151" s="165"/>
    </row>
    <row r="152" spans="1:11" ht="51">
      <c r="A152" s="111" t="s">
        <v>202</v>
      </c>
      <c r="B152" s="112" t="s">
        <v>89</v>
      </c>
      <c r="C152" s="152">
        <v>14</v>
      </c>
      <c r="D152" s="152">
        <v>17.9</v>
      </c>
      <c r="E152" s="152">
        <v>21.6</v>
      </c>
      <c r="F152" s="152">
        <v>26.3</v>
      </c>
      <c r="G152" s="152">
        <v>26.3</v>
      </c>
      <c r="H152" s="152">
        <f>F152*H153*H154/10000</f>
        <v>32.38056</v>
      </c>
      <c r="I152" s="152">
        <f>G152*I153*I154/10000</f>
        <v>32.38056</v>
      </c>
      <c r="J152" s="152">
        <f>H152*J153*J154/10000</f>
        <v>40.142180232</v>
      </c>
      <c r="K152" s="152">
        <f>I152*K153*K154/10000</f>
        <v>40.142180232</v>
      </c>
    </row>
    <row r="153" spans="1:11" ht="38.25">
      <c r="A153" s="113" t="s">
        <v>25</v>
      </c>
      <c r="B153" s="112" t="s">
        <v>16</v>
      </c>
      <c r="C153" s="152">
        <v>85.2</v>
      </c>
      <c r="D153" s="152">
        <v>115</v>
      </c>
      <c r="E153" s="152">
        <v>112.8</v>
      </c>
      <c r="F153" s="152">
        <v>112.3</v>
      </c>
      <c r="G153" s="152">
        <v>112.3</v>
      </c>
      <c r="H153" s="152">
        <v>114</v>
      </c>
      <c r="I153" s="152">
        <v>114</v>
      </c>
      <c r="J153" s="152">
        <v>115</v>
      </c>
      <c r="K153" s="152">
        <v>115</v>
      </c>
    </row>
    <row r="154" spans="1:11" ht="38.25">
      <c r="A154" s="114" t="s">
        <v>127</v>
      </c>
      <c r="B154" s="112" t="s">
        <v>16</v>
      </c>
      <c r="C154" s="152"/>
      <c r="D154" s="152">
        <v>113.5</v>
      </c>
      <c r="E154" s="152">
        <v>108.5</v>
      </c>
      <c r="F154" s="152">
        <v>108.2</v>
      </c>
      <c r="G154" s="152">
        <v>108.2</v>
      </c>
      <c r="H154" s="152">
        <v>108</v>
      </c>
      <c r="I154" s="152">
        <v>108</v>
      </c>
      <c r="J154" s="152">
        <v>107.8</v>
      </c>
      <c r="K154" s="152">
        <v>107.8</v>
      </c>
    </row>
    <row r="155" spans="1:11" ht="51">
      <c r="A155" s="111" t="s">
        <v>203</v>
      </c>
      <c r="B155" s="112" t="s">
        <v>89</v>
      </c>
      <c r="C155" s="152">
        <v>61.8</v>
      </c>
      <c r="D155" s="152">
        <v>67.9</v>
      </c>
      <c r="E155" s="152">
        <v>85.1</v>
      </c>
      <c r="F155" s="152">
        <v>94.2</v>
      </c>
      <c r="G155" s="152">
        <v>94.2</v>
      </c>
      <c r="H155" s="152">
        <v>104</v>
      </c>
      <c r="I155" s="152">
        <v>104</v>
      </c>
      <c r="J155" s="152">
        <v>114</v>
      </c>
      <c r="K155" s="152">
        <v>114</v>
      </c>
    </row>
    <row r="156" spans="1:11" ht="38.25">
      <c r="A156" s="113" t="s">
        <v>25</v>
      </c>
      <c r="B156" s="112" t="s">
        <v>16</v>
      </c>
      <c r="C156" s="152">
        <v>92.8</v>
      </c>
      <c r="D156" s="152">
        <v>96.4</v>
      </c>
      <c r="E156" s="152">
        <v>112.9</v>
      </c>
      <c r="F156" s="152">
        <v>100.4</v>
      </c>
      <c r="G156" s="152">
        <v>100.4</v>
      </c>
      <c r="H156" s="152">
        <v>100.4</v>
      </c>
      <c r="I156" s="152">
        <v>100.4</v>
      </c>
      <c r="J156" s="152">
        <v>100.1</v>
      </c>
      <c r="K156" s="152">
        <v>100.1</v>
      </c>
    </row>
    <row r="157" spans="1:11" ht="38.25">
      <c r="A157" s="114" t="s">
        <v>127</v>
      </c>
      <c r="B157" s="112" t="s">
        <v>16</v>
      </c>
      <c r="C157" s="152"/>
      <c r="D157" s="152">
        <v>105.5</v>
      </c>
      <c r="E157" s="152">
        <v>111</v>
      </c>
      <c r="F157" s="152">
        <v>110.2</v>
      </c>
      <c r="G157" s="152">
        <v>110.2</v>
      </c>
      <c r="H157" s="152">
        <v>110</v>
      </c>
      <c r="I157" s="152">
        <v>110</v>
      </c>
      <c r="J157" s="152">
        <v>109.5</v>
      </c>
      <c r="K157" s="152">
        <v>109.5</v>
      </c>
    </row>
    <row r="158" spans="1:11" ht="12.75">
      <c r="A158" s="272" t="s">
        <v>112</v>
      </c>
      <c r="B158" s="272"/>
      <c r="C158" s="272"/>
      <c r="D158" s="272"/>
      <c r="E158" s="272"/>
      <c r="F158" s="272"/>
      <c r="G158" s="272"/>
      <c r="H158" s="272"/>
      <c r="I158" s="272"/>
      <c r="J158" s="272"/>
      <c r="K158" s="272"/>
    </row>
    <row r="159" spans="1:11" ht="12.75">
      <c r="A159" s="19" t="s">
        <v>46</v>
      </c>
      <c r="B159" s="81"/>
      <c r="C159" s="82"/>
      <c r="D159" s="82"/>
      <c r="E159" s="82"/>
      <c r="F159" s="82"/>
      <c r="G159" s="82"/>
      <c r="H159" s="82"/>
      <c r="I159" s="82"/>
      <c r="J159" s="82"/>
      <c r="K159" s="82"/>
    </row>
    <row r="160" spans="1:11" ht="38.25">
      <c r="A160" s="101" t="s">
        <v>113</v>
      </c>
      <c r="B160" s="102" t="s">
        <v>47</v>
      </c>
      <c r="C160" s="99">
        <f>C162/(C161/1000)*10</f>
        <v>0</v>
      </c>
      <c r="D160" s="99">
        <f aca="true" t="shared" si="18" ref="D160:K160">D162/(D161/1000)*10</f>
        <v>0</v>
      </c>
      <c r="E160" s="99">
        <f t="shared" si="18"/>
        <v>0</v>
      </c>
      <c r="F160" s="99">
        <f t="shared" si="18"/>
        <v>0</v>
      </c>
      <c r="G160" s="99">
        <f t="shared" si="18"/>
        <v>0</v>
      </c>
      <c r="H160" s="99">
        <f t="shared" si="18"/>
        <v>0</v>
      </c>
      <c r="I160" s="99">
        <f t="shared" si="18"/>
        <v>0</v>
      </c>
      <c r="J160" s="99">
        <f t="shared" si="18"/>
        <v>0</v>
      </c>
      <c r="K160" s="99">
        <f t="shared" si="18"/>
        <v>0</v>
      </c>
    </row>
    <row r="161" spans="1:11" ht="25.5">
      <c r="A161" s="103" t="s">
        <v>178</v>
      </c>
      <c r="B161" s="104" t="s">
        <v>40</v>
      </c>
      <c r="C161" s="100">
        <v>6571</v>
      </c>
      <c r="D161" s="100">
        <f>'УЭР иАПК '!D157</f>
        <v>105.5</v>
      </c>
      <c r="E161" s="100">
        <f>'УЭР иАПК '!E157</f>
        <v>111</v>
      </c>
      <c r="F161" s="100">
        <f>'УЭР иАПК '!F157</f>
        <v>110.2</v>
      </c>
      <c r="G161" s="100">
        <f>'УЭР иАПК '!G157</f>
        <v>110.2</v>
      </c>
      <c r="H161" s="100">
        <f>'УЭР иАПК '!H157</f>
        <v>110</v>
      </c>
      <c r="I161" s="100">
        <f>'УЭР иАПК '!I157</f>
        <v>110</v>
      </c>
      <c r="J161" s="100">
        <f>'УЭР иАПК '!J157</f>
        <v>109.5</v>
      </c>
      <c r="K161" s="100">
        <f>'УЭР иАПК '!K157</f>
        <v>109.5</v>
      </c>
    </row>
    <row r="162" spans="1:11" ht="12.75">
      <c r="A162" s="105" t="s">
        <v>145</v>
      </c>
      <c r="B162" s="102" t="s">
        <v>18</v>
      </c>
      <c r="C162" s="100"/>
      <c r="D162" s="100"/>
      <c r="E162" s="100"/>
      <c r="F162" s="100"/>
      <c r="G162" s="100"/>
      <c r="H162" s="100"/>
      <c r="I162" s="100"/>
      <c r="J162" s="100"/>
      <c r="K162" s="100"/>
    </row>
    <row r="163" spans="1:11" ht="38.25">
      <c r="A163" s="101" t="s">
        <v>144</v>
      </c>
      <c r="B163" s="102" t="s">
        <v>47</v>
      </c>
      <c r="C163" s="99">
        <f>C164/(C161/1000)*10</f>
        <v>4.565515142291889</v>
      </c>
      <c r="D163" s="99">
        <f aca="true" t="shared" si="19" ref="D163:K163">D164/(D161/1000)*10</f>
        <v>284.3601895734597</v>
      </c>
      <c r="E163" s="99">
        <f t="shared" si="19"/>
        <v>270.27027027027026</v>
      </c>
      <c r="F163" s="99">
        <f t="shared" si="19"/>
        <v>272.2323049001815</v>
      </c>
      <c r="G163" s="99">
        <f t="shared" si="19"/>
        <v>272.2323049001815</v>
      </c>
      <c r="H163" s="99">
        <f t="shared" si="19"/>
        <v>272.72727272727275</v>
      </c>
      <c r="I163" s="99">
        <f t="shared" si="19"/>
        <v>272.72727272727275</v>
      </c>
      <c r="J163" s="99">
        <f t="shared" si="19"/>
        <v>273.972602739726</v>
      </c>
      <c r="K163" s="99">
        <f t="shared" si="19"/>
        <v>273.972602739726</v>
      </c>
    </row>
    <row r="164" spans="1:11" ht="25.5">
      <c r="A164" s="103" t="s">
        <v>150</v>
      </c>
      <c r="B164" s="102" t="s">
        <v>18</v>
      </c>
      <c r="C164" s="100">
        <v>3</v>
      </c>
      <c r="D164" s="100">
        <v>3</v>
      </c>
      <c r="E164" s="100">
        <v>3</v>
      </c>
      <c r="F164" s="100">
        <v>3</v>
      </c>
      <c r="G164" s="100">
        <v>3</v>
      </c>
      <c r="H164" s="100">
        <v>3</v>
      </c>
      <c r="I164" s="100">
        <v>3</v>
      </c>
      <c r="J164" s="100">
        <v>3</v>
      </c>
      <c r="K164" s="100">
        <v>3</v>
      </c>
    </row>
    <row r="165" spans="1:11" ht="38.25">
      <c r="A165" s="106" t="s">
        <v>114</v>
      </c>
      <c r="B165" s="102" t="s">
        <v>47</v>
      </c>
      <c r="C165" s="99">
        <f>C166/(C161/1000)*10</f>
        <v>3.0436767615279257</v>
      </c>
      <c r="D165" s="99">
        <f aca="true" t="shared" si="20" ref="D165:K165">D166/(D161/1000)*10</f>
        <v>189.5734597156398</v>
      </c>
      <c r="E165" s="99">
        <f t="shared" si="20"/>
        <v>180.18018018018017</v>
      </c>
      <c r="F165" s="99">
        <f t="shared" si="20"/>
        <v>181.48820326678765</v>
      </c>
      <c r="G165" s="99">
        <f t="shared" si="20"/>
        <v>181.48820326678765</v>
      </c>
      <c r="H165" s="99">
        <f t="shared" si="20"/>
        <v>181.81818181818184</v>
      </c>
      <c r="I165" s="99">
        <f t="shared" si="20"/>
        <v>181.81818181818184</v>
      </c>
      <c r="J165" s="99">
        <f t="shared" si="20"/>
        <v>182.64840182648402</v>
      </c>
      <c r="K165" s="99">
        <f t="shared" si="20"/>
        <v>182.64840182648402</v>
      </c>
    </row>
    <row r="166" spans="1:11" ht="25.5">
      <c r="A166" s="103" t="s">
        <v>151</v>
      </c>
      <c r="B166" s="107" t="s">
        <v>18</v>
      </c>
      <c r="C166" s="100">
        <v>2</v>
      </c>
      <c r="D166" s="100">
        <v>2</v>
      </c>
      <c r="E166" s="100">
        <v>2</v>
      </c>
      <c r="F166" s="100">
        <v>2</v>
      </c>
      <c r="G166" s="100">
        <v>2</v>
      </c>
      <c r="H166" s="100">
        <v>2</v>
      </c>
      <c r="I166" s="100">
        <v>2</v>
      </c>
      <c r="J166" s="100">
        <v>2</v>
      </c>
      <c r="K166" s="100">
        <v>2</v>
      </c>
    </row>
    <row r="167" spans="1:11" ht="38.25">
      <c r="A167" s="106" t="s">
        <v>152</v>
      </c>
      <c r="B167" s="107" t="s">
        <v>47</v>
      </c>
      <c r="C167" s="99">
        <f>C168/(C161/1000)*10</f>
        <v>0</v>
      </c>
      <c r="D167" s="99">
        <f aca="true" t="shared" si="21" ref="D167:K167">D168/(D161/1000)*10</f>
        <v>0</v>
      </c>
      <c r="E167" s="99">
        <f t="shared" si="21"/>
        <v>0</v>
      </c>
      <c r="F167" s="99">
        <f t="shared" si="21"/>
        <v>0</v>
      </c>
      <c r="G167" s="99">
        <f t="shared" si="21"/>
        <v>0</v>
      </c>
      <c r="H167" s="99">
        <f t="shared" si="21"/>
        <v>0</v>
      </c>
      <c r="I167" s="99">
        <f t="shared" si="21"/>
        <v>0</v>
      </c>
      <c r="J167" s="99">
        <f t="shared" si="21"/>
        <v>0</v>
      </c>
      <c r="K167" s="99">
        <f t="shared" si="21"/>
        <v>0</v>
      </c>
    </row>
    <row r="168" spans="1:11" ht="12.75">
      <c r="A168" s="103" t="s">
        <v>146</v>
      </c>
      <c r="B168" s="107" t="s">
        <v>18</v>
      </c>
      <c r="C168" s="100">
        <v>0</v>
      </c>
      <c r="D168" s="100">
        <v>0</v>
      </c>
      <c r="E168" s="100">
        <v>0</v>
      </c>
      <c r="F168" s="100">
        <v>0</v>
      </c>
      <c r="G168" s="100">
        <v>0</v>
      </c>
      <c r="H168" s="100">
        <v>0</v>
      </c>
      <c r="I168" s="100">
        <v>0</v>
      </c>
      <c r="J168" s="100">
        <v>0</v>
      </c>
      <c r="K168" s="100">
        <v>0</v>
      </c>
    </row>
    <row r="169" spans="1:11" ht="51">
      <c r="A169" s="108" t="s">
        <v>141</v>
      </c>
      <c r="B169" s="107" t="s">
        <v>20</v>
      </c>
      <c r="C169" s="97">
        <f aca="true" t="shared" si="22" ref="C169:K169">C171/C173/12*1000</f>
        <v>17208.86075949367</v>
      </c>
      <c r="D169" s="97">
        <f t="shared" si="22"/>
        <v>16576.291079812207</v>
      </c>
      <c r="E169" s="97">
        <f t="shared" si="22"/>
        <v>17492.957746478874</v>
      </c>
      <c r="F169" s="97">
        <f t="shared" si="22"/>
        <v>18752.34741784038</v>
      </c>
      <c r="G169" s="97">
        <f t="shared" si="22"/>
        <v>18892.018779342725</v>
      </c>
      <c r="H169" s="97">
        <f t="shared" si="22"/>
        <v>18752.34741784038</v>
      </c>
      <c r="I169" s="97">
        <f t="shared" si="22"/>
        <v>19742.957746478874</v>
      </c>
      <c r="J169" s="97">
        <f t="shared" si="22"/>
        <v>18958.92018779343</v>
      </c>
      <c r="K169" s="97">
        <f t="shared" si="22"/>
        <v>20730.04694835681</v>
      </c>
    </row>
    <row r="170" spans="1:11" ht="51">
      <c r="A170" s="109" t="s">
        <v>204</v>
      </c>
      <c r="B170" s="110" t="s">
        <v>17</v>
      </c>
      <c r="C170" s="97">
        <v>105.6</v>
      </c>
      <c r="D170" s="97">
        <v>86.6</v>
      </c>
      <c r="E170" s="97">
        <v>105.5</v>
      </c>
      <c r="F170" s="97">
        <v>107.2</v>
      </c>
      <c r="G170" s="97">
        <v>108</v>
      </c>
      <c r="H170" s="97">
        <v>100</v>
      </c>
      <c r="I170" s="97">
        <v>104.5</v>
      </c>
      <c r="J170" s="97">
        <v>101.1</v>
      </c>
      <c r="K170" s="97">
        <v>105</v>
      </c>
    </row>
    <row r="171" spans="1:11" ht="38.25">
      <c r="A171" s="103" t="s">
        <v>142</v>
      </c>
      <c r="B171" s="102" t="s">
        <v>21</v>
      </c>
      <c r="C171" s="122">
        <v>16.314</v>
      </c>
      <c r="D171" s="122">
        <v>14.123</v>
      </c>
      <c r="E171" s="122">
        <v>14.904</v>
      </c>
      <c r="F171" s="122">
        <v>15.977</v>
      </c>
      <c r="G171" s="122">
        <v>16.096</v>
      </c>
      <c r="H171" s="122">
        <v>15.977</v>
      </c>
      <c r="I171" s="122">
        <v>16.821</v>
      </c>
      <c r="J171" s="122">
        <v>16.153</v>
      </c>
      <c r="K171" s="122">
        <v>17.662</v>
      </c>
    </row>
    <row r="172" spans="1:11" ht="51">
      <c r="A172" s="103" t="s">
        <v>222</v>
      </c>
      <c r="B172" s="110" t="s">
        <v>17</v>
      </c>
      <c r="C172" s="97">
        <v>105.4</v>
      </c>
      <c r="D172" s="97">
        <f>D171/C171*100</f>
        <v>86.56981733480445</v>
      </c>
      <c r="E172" s="97">
        <f>E171/D171*100</f>
        <v>105.52998654676769</v>
      </c>
      <c r="F172" s="97">
        <f>F171/E171*100</f>
        <v>107.19940955448202</v>
      </c>
      <c r="G172" s="97">
        <f>G171/E171*100</f>
        <v>107.99785292538915</v>
      </c>
      <c r="H172" s="97">
        <f>H171/F171*100</f>
        <v>100</v>
      </c>
      <c r="I172" s="97">
        <f>I171/G171*100</f>
        <v>104.50422465208749</v>
      </c>
      <c r="J172" s="97">
        <f>J171/H171*100</f>
        <v>101.10158352631909</v>
      </c>
      <c r="K172" s="97">
        <f>K171/I171*100</f>
        <v>104.99970275251174</v>
      </c>
    </row>
    <row r="173" spans="1:11" ht="51">
      <c r="A173" s="103" t="s">
        <v>143</v>
      </c>
      <c r="B173" s="102" t="s">
        <v>8</v>
      </c>
      <c r="C173" s="122">
        <v>0.079</v>
      </c>
      <c r="D173" s="122">
        <v>0.071</v>
      </c>
      <c r="E173" s="122">
        <v>0.071</v>
      </c>
      <c r="F173" s="122">
        <v>0.071</v>
      </c>
      <c r="G173" s="122">
        <v>0.071</v>
      </c>
      <c r="H173" s="122">
        <v>0.071</v>
      </c>
      <c r="I173" s="122">
        <v>0.071</v>
      </c>
      <c r="J173" s="122">
        <v>0.071</v>
      </c>
      <c r="K173" s="122">
        <v>0.071</v>
      </c>
    </row>
    <row r="174" spans="1:11" ht="51">
      <c r="A174" s="103" t="s">
        <v>223</v>
      </c>
      <c r="B174" s="110" t="s">
        <v>17</v>
      </c>
      <c r="C174" s="97">
        <v>89.9</v>
      </c>
      <c r="D174" s="97">
        <f>D173/C173*100</f>
        <v>89.87341772151898</v>
      </c>
      <c r="E174" s="97">
        <f>E173/D173*100</f>
        <v>100</v>
      </c>
      <c r="F174" s="97">
        <f>F173/E173*100</f>
        <v>100</v>
      </c>
      <c r="G174" s="97">
        <f>G173/E173*100</f>
        <v>100</v>
      </c>
      <c r="H174" s="97">
        <f>H173/F173*100</f>
        <v>100</v>
      </c>
      <c r="I174" s="97">
        <f>I173/G173*100</f>
        <v>100</v>
      </c>
      <c r="J174" s="97">
        <f>J173/H173*100</f>
        <v>100</v>
      </c>
      <c r="K174" s="97">
        <f>K173/I173*100</f>
        <v>100</v>
      </c>
    </row>
    <row r="175" spans="1:11" ht="51">
      <c r="A175" s="111" t="s">
        <v>115</v>
      </c>
      <c r="B175" s="112" t="s">
        <v>89</v>
      </c>
      <c r="C175" s="239">
        <v>4.34</v>
      </c>
      <c r="D175" s="239">
        <v>4.34</v>
      </c>
      <c r="E175" s="239">
        <v>3.92</v>
      </c>
      <c r="F175" s="239">
        <v>4.09</v>
      </c>
      <c r="G175" s="239">
        <v>4.11</v>
      </c>
      <c r="H175" s="239">
        <v>4.31</v>
      </c>
      <c r="I175" s="239">
        <v>4.35</v>
      </c>
      <c r="J175" s="239">
        <v>4.57</v>
      </c>
      <c r="K175" s="239">
        <v>4.64</v>
      </c>
    </row>
    <row r="176" spans="1:11" ht="38.25">
      <c r="A176" s="113" t="s">
        <v>25</v>
      </c>
      <c r="B176" s="112" t="s">
        <v>16</v>
      </c>
      <c r="C176" s="98">
        <v>74.1</v>
      </c>
      <c r="D176" s="98">
        <v>91.5</v>
      </c>
      <c r="E176" s="98">
        <v>86.9</v>
      </c>
      <c r="F176" s="98">
        <v>100.5</v>
      </c>
      <c r="G176" s="98">
        <v>101</v>
      </c>
      <c r="H176" s="98">
        <v>101.5</v>
      </c>
      <c r="I176" s="98">
        <v>102</v>
      </c>
      <c r="J176" s="98">
        <v>102.5</v>
      </c>
      <c r="K176" s="98">
        <v>103</v>
      </c>
    </row>
    <row r="177" spans="1:11" ht="38.25">
      <c r="A177" s="114" t="s">
        <v>127</v>
      </c>
      <c r="B177" s="112" t="s">
        <v>16</v>
      </c>
      <c r="C177" s="98">
        <v>117.2</v>
      </c>
      <c r="D177" s="98">
        <v>109.3</v>
      </c>
      <c r="E177" s="98">
        <v>104</v>
      </c>
      <c r="F177" s="98">
        <v>103.8</v>
      </c>
      <c r="G177" s="98">
        <v>103.8</v>
      </c>
      <c r="H177" s="98">
        <v>103.7</v>
      </c>
      <c r="I177" s="98">
        <v>103.7</v>
      </c>
      <c r="J177" s="98">
        <v>103.5</v>
      </c>
      <c r="K177" s="98">
        <v>103.5</v>
      </c>
    </row>
    <row r="178" spans="1:11" ht="12.75" customHeight="1">
      <c r="A178" s="273" t="s">
        <v>116</v>
      </c>
      <c r="B178" s="273"/>
      <c r="C178" s="273"/>
      <c r="D178" s="273"/>
      <c r="E178" s="273"/>
      <c r="F178" s="273"/>
      <c r="G178" s="273"/>
      <c r="H178" s="273"/>
      <c r="I178" s="273"/>
      <c r="J178" s="273"/>
      <c r="K178" s="273"/>
    </row>
    <row r="179" spans="1:11" ht="51">
      <c r="A179" s="111" t="s">
        <v>117</v>
      </c>
      <c r="B179" s="112" t="s">
        <v>89</v>
      </c>
      <c r="C179" s="115">
        <v>3.3</v>
      </c>
      <c r="D179" s="115">
        <v>3.3</v>
      </c>
      <c r="E179" s="115">
        <v>3.6</v>
      </c>
      <c r="F179" s="115">
        <v>3.9</v>
      </c>
      <c r="G179" s="115">
        <v>3.9</v>
      </c>
      <c r="H179" s="115">
        <v>4.1</v>
      </c>
      <c r="I179" s="115">
        <v>4.2</v>
      </c>
      <c r="J179" s="115">
        <v>4.4</v>
      </c>
      <c r="K179" s="115">
        <v>4.5</v>
      </c>
    </row>
    <row r="180" spans="1:11" ht="38.25">
      <c r="A180" s="113" t="s">
        <v>25</v>
      </c>
      <c r="B180" s="112" t="s">
        <v>16</v>
      </c>
      <c r="C180" s="115">
        <v>74.1</v>
      </c>
      <c r="D180" s="115">
        <v>89.4</v>
      </c>
      <c r="E180" s="115">
        <v>103.8</v>
      </c>
      <c r="F180" s="115">
        <v>100.5</v>
      </c>
      <c r="G180" s="115">
        <v>101</v>
      </c>
      <c r="H180" s="115">
        <v>101</v>
      </c>
      <c r="I180" s="115">
        <v>101.5</v>
      </c>
      <c r="J180" s="115">
        <v>101.5</v>
      </c>
      <c r="K180" s="115">
        <v>102</v>
      </c>
    </row>
    <row r="181" spans="1:11" ht="38.25">
      <c r="A181" s="114" t="s">
        <v>127</v>
      </c>
      <c r="B181" s="112" t="s">
        <v>16</v>
      </c>
      <c r="C181" s="115">
        <v>119.6</v>
      </c>
      <c r="D181" s="115">
        <v>111.9</v>
      </c>
      <c r="E181" s="115">
        <v>106</v>
      </c>
      <c r="F181" s="115">
        <v>105.9</v>
      </c>
      <c r="G181" s="115">
        <v>105.9</v>
      </c>
      <c r="H181" s="115">
        <v>105.8</v>
      </c>
      <c r="I181" s="115">
        <v>105.8</v>
      </c>
      <c r="J181" s="115">
        <v>105.5</v>
      </c>
      <c r="K181" s="115">
        <v>105.5</v>
      </c>
    </row>
    <row r="182" spans="1:11" ht="25.5">
      <c r="A182" s="117" t="s">
        <v>67</v>
      </c>
      <c r="B182" s="118"/>
      <c r="C182" s="99"/>
      <c r="D182" s="99"/>
      <c r="E182" s="99"/>
      <c r="F182" s="99"/>
      <c r="G182" s="99"/>
      <c r="H182" s="99"/>
      <c r="I182" s="99"/>
      <c r="J182" s="99"/>
      <c r="K182" s="99"/>
    </row>
    <row r="183" spans="1:11" ht="38.25">
      <c r="A183" s="119" t="s">
        <v>41</v>
      </c>
      <c r="B183" s="102" t="s">
        <v>42</v>
      </c>
      <c r="C183" s="99">
        <v>0.75</v>
      </c>
      <c r="D183" s="99">
        <v>0.75</v>
      </c>
      <c r="E183" s="99">
        <v>0.75</v>
      </c>
      <c r="F183" s="99">
        <v>0.75</v>
      </c>
      <c r="G183" s="99">
        <v>0.75</v>
      </c>
      <c r="H183" s="99">
        <v>0.75</v>
      </c>
      <c r="I183" s="99">
        <v>0.75</v>
      </c>
      <c r="J183" s="99">
        <v>0.75</v>
      </c>
      <c r="K183" s="99">
        <v>0.75</v>
      </c>
    </row>
    <row r="184" spans="1:11" ht="25.5">
      <c r="A184" s="103" t="s">
        <v>147</v>
      </c>
      <c r="B184" s="102" t="s">
        <v>65</v>
      </c>
      <c r="C184" s="99">
        <v>0.486</v>
      </c>
      <c r="D184" s="99">
        <v>0.486</v>
      </c>
      <c r="E184" s="99">
        <v>0.486</v>
      </c>
      <c r="F184" s="99">
        <v>0.486</v>
      </c>
      <c r="G184" s="99">
        <v>0.486</v>
      </c>
      <c r="H184" s="99">
        <v>0.486</v>
      </c>
      <c r="I184" s="99">
        <v>0.486</v>
      </c>
      <c r="J184" s="99">
        <v>0.486</v>
      </c>
      <c r="K184" s="99">
        <v>0.486</v>
      </c>
    </row>
    <row r="185" spans="1:11" ht="38.25">
      <c r="A185" s="106" t="s">
        <v>43</v>
      </c>
      <c r="B185" s="102" t="s">
        <v>42</v>
      </c>
      <c r="C185" s="99">
        <v>0</v>
      </c>
      <c r="D185" s="99">
        <v>0</v>
      </c>
      <c r="E185" s="99">
        <v>0</v>
      </c>
      <c r="F185" s="99">
        <v>0</v>
      </c>
      <c r="G185" s="99">
        <v>0</v>
      </c>
      <c r="H185" s="99">
        <v>0</v>
      </c>
      <c r="I185" s="99">
        <v>0</v>
      </c>
      <c r="J185" s="99">
        <v>0</v>
      </c>
      <c r="K185" s="99">
        <v>0</v>
      </c>
    </row>
    <row r="186" spans="1:11" ht="25.5">
      <c r="A186" s="103" t="s">
        <v>148</v>
      </c>
      <c r="B186" s="102" t="s">
        <v>65</v>
      </c>
      <c r="C186" s="99">
        <v>0</v>
      </c>
      <c r="D186" s="99">
        <v>0</v>
      </c>
      <c r="E186" s="99">
        <v>0</v>
      </c>
      <c r="F186" s="99">
        <v>0</v>
      </c>
      <c r="G186" s="99">
        <v>0</v>
      </c>
      <c r="H186" s="99">
        <v>0</v>
      </c>
      <c r="I186" s="99">
        <v>0</v>
      </c>
      <c r="J186" s="99">
        <v>0</v>
      </c>
      <c r="K186" s="99">
        <v>0</v>
      </c>
    </row>
    <row r="187" spans="1:11" ht="51">
      <c r="A187" s="106" t="s">
        <v>44</v>
      </c>
      <c r="B187" s="102" t="s">
        <v>45</v>
      </c>
      <c r="C187" s="99">
        <v>0</v>
      </c>
      <c r="D187" s="99">
        <v>0</v>
      </c>
      <c r="E187" s="99">
        <v>0</v>
      </c>
      <c r="F187" s="99">
        <v>0</v>
      </c>
      <c r="G187" s="99">
        <v>0</v>
      </c>
      <c r="H187" s="99">
        <v>0</v>
      </c>
      <c r="I187" s="99">
        <v>0</v>
      </c>
      <c r="J187" s="99">
        <v>0</v>
      </c>
      <c r="K187" s="99">
        <v>0</v>
      </c>
    </row>
    <row r="188" spans="1:11" ht="25.5">
      <c r="A188" s="103" t="s">
        <v>149</v>
      </c>
      <c r="B188" s="102" t="s">
        <v>66</v>
      </c>
      <c r="C188" s="99"/>
      <c r="D188" s="99"/>
      <c r="E188" s="99"/>
      <c r="F188" s="99"/>
      <c r="G188" s="99"/>
      <c r="H188" s="99"/>
      <c r="I188" s="99"/>
      <c r="J188" s="99"/>
      <c r="K188" s="99"/>
    </row>
    <row r="189" spans="1:11" ht="12.75" customHeight="1">
      <c r="A189" s="273" t="s">
        <v>118</v>
      </c>
      <c r="B189" s="273"/>
      <c r="C189" s="273"/>
      <c r="D189" s="273"/>
      <c r="E189" s="273"/>
      <c r="F189" s="273"/>
      <c r="G189" s="273"/>
      <c r="H189" s="273"/>
      <c r="I189" s="273"/>
      <c r="J189" s="273"/>
      <c r="K189" s="273"/>
    </row>
    <row r="190" spans="1:11" ht="25.5">
      <c r="A190" s="111" t="s">
        <v>128</v>
      </c>
      <c r="B190" s="120"/>
      <c r="C190" s="121"/>
      <c r="D190" s="121"/>
      <c r="E190" s="121"/>
      <c r="F190" s="121"/>
      <c r="G190" s="121"/>
      <c r="H190" s="121"/>
      <c r="I190" s="121"/>
      <c r="J190" s="121"/>
      <c r="K190" s="121"/>
    </row>
    <row r="191" spans="1:11" ht="51">
      <c r="A191" s="111" t="s">
        <v>207</v>
      </c>
      <c r="B191" s="112" t="s">
        <v>89</v>
      </c>
      <c r="C191" s="115">
        <v>0</v>
      </c>
      <c r="D191" s="115">
        <v>0</v>
      </c>
      <c r="E191" s="115">
        <v>0</v>
      </c>
      <c r="F191" s="115">
        <v>0</v>
      </c>
      <c r="G191" s="115">
        <v>0</v>
      </c>
      <c r="H191" s="115">
        <v>0</v>
      </c>
      <c r="I191" s="115">
        <v>0</v>
      </c>
      <c r="J191" s="115">
        <v>0</v>
      </c>
      <c r="K191" s="115">
        <v>0</v>
      </c>
    </row>
    <row r="192" spans="1:11" ht="38.25">
      <c r="A192" s="113" t="s">
        <v>25</v>
      </c>
      <c r="B192" s="112" t="s">
        <v>16</v>
      </c>
      <c r="C192" s="115">
        <v>0</v>
      </c>
      <c r="D192" s="115">
        <v>0</v>
      </c>
      <c r="E192" s="115">
        <v>0</v>
      </c>
      <c r="F192" s="115">
        <v>0</v>
      </c>
      <c r="G192" s="115">
        <v>0</v>
      </c>
      <c r="H192" s="115">
        <v>0</v>
      </c>
      <c r="I192" s="115">
        <v>0</v>
      </c>
      <c r="J192" s="115">
        <v>0</v>
      </c>
      <c r="K192" s="115">
        <v>0</v>
      </c>
    </row>
    <row r="193" spans="1:11" ht="38.25">
      <c r="A193" s="114" t="s">
        <v>127</v>
      </c>
      <c r="B193" s="112" t="s">
        <v>16</v>
      </c>
      <c r="C193" s="115">
        <v>0</v>
      </c>
      <c r="D193" s="115">
        <v>0</v>
      </c>
      <c r="E193" s="115">
        <v>0</v>
      </c>
      <c r="F193" s="115">
        <v>0</v>
      </c>
      <c r="G193" s="115">
        <v>0</v>
      </c>
      <c r="H193" s="115">
        <v>0</v>
      </c>
      <c r="I193" s="115">
        <v>0</v>
      </c>
      <c r="J193" s="115">
        <v>0</v>
      </c>
      <c r="K193" s="115">
        <v>0</v>
      </c>
    </row>
    <row r="194" spans="1:11" s="5" customFormat="1" ht="16.5" customHeight="1">
      <c r="A194" s="273" t="s">
        <v>227</v>
      </c>
      <c r="B194" s="273"/>
      <c r="C194" s="273"/>
      <c r="D194" s="273"/>
      <c r="E194" s="273"/>
      <c r="F194" s="273"/>
      <c r="G194" s="273"/>
      <c r="H194" s="273"/>
      <c r="I194" s="273"/>
      <c r="J194" s="273"/>
      <c r="K194" s="273"/>
    </row>
    <row r="195" spans="1:11" ht="38.25">
      <c r="A195" s="145" t="s">
        <v>48</v>
      </c>
      <c r="B195" s="34" t="s">
        <v>49</v>
      </c>
      <c r="C195" s="124">
        <v>5473</v>
      </c>
      <c r="D195" s="124">
        <v>5473</v>
      </c>
      <c r="E195" s="124">
        <v>5473</v>
      </c>
      <c r="F195" s="124">
        <v>5800</v>
      </c>
      <c r="G195" s="132">
        <v>5800</v>
      </c>
      <c r="H195" s="150"/>
      <c r="I195" s="150"/>
      <c r="J195" s="150"/>
      <c r="K195" s="150"/>
    </row>
    <row r="196" spans="1:11" ht="38.25">
      <c r="A196" s="253" t="s">
        <v>158</v>
      </c>
      <c r="B196" s="138" t="s">
        <v>17</v>
      </c>
      <c r="C196" s="124">
        <v>148.56</v>
      </c>
      <c r="D196" s="124">
        <v>100</v>
      </c>
      <c r="E196" s="124">
        <v>100</v>
      </c>
      <c r="F196" s="124">
        <v>105.97</v>
      </c>
      <c r="G196" s="132">
        <v>105.97</v>
      </c>
      <c r="H196" s="150">
        <v>0</v>
      </c>
      <c r="I196" s="150">
        <v>0</v>
      </c>
      <c r="J196" s="150"/>
      <c r="K196" s="150"/>
    </row>
    <row r="197" spans="1:11" s="5" customFormat="1" ht="31.5" customHeight="1">
      <c r="A197" s="157" t="s">
        <v>121</v>
      </c>
      <c r="B197" s="47" t="s">
        <v>50</v>
      </c>
      <c r="C197" s="193">
        <v>1143.6</v>
      </c>
      <c r="D197" s="194">
        <v>1266.2</v>
      </c>
      <c r="E197" s="194">
        <v>1406.9</v>
      </c>
      <c r="F197" s="194">
        <v>1575.76</v>
      </c>
      <c r="G197" s="194">
        <v>1511.2</v>
      </c>
      <c r="H197" s="195"/>
      <c r="I197" s="195"/>
      <c r="J197" s="195"/>
      <c r="K197" s="195"/>
    </row>
    <row r="198" spans="1:11" s="5" customFormat="1" ht="38.25">
      <c r="A198" s="113" t="s">
        <v>51</v>
      </c>
      <c r="B198" s="112" t="s">
        <v>16</v>
      </c>
      <c r="C198" s="193">
        <v>126.63</v>
      </c>
      <c r="D198" s="194">
        <f>D197/C197*100</f>
        <v>110.72053165442463</v>
      </c>
      <c r="E198" s="194">
        <f>E197/D197*100</f>
        <v>111.11198862738905</v>
      </c>
      <c r="F198" s="194">
        <f>F197/E197*100</f>
        <v>112.00227450422915</v>
      </c>
      <c r="G198" s="194">
        <f>G197/E197*100</f>
        <v>107.41346222190631</v>
      </c>
      <c r="H198" s="225">
        <f>H197/F197*100</f>
        <v>0</v>
      </c>
      <c r="I198" s="225">
        <f>I197/G197*100</f>
        <v>0</v>
      </c>
      <c r="J198" s="225"/>
      <c r="K198" s="225"/>
    </row>
    <row r="199" spans="1:11" ht="64.5" customHeight="1">
      <c r="A199" s="145" t="s">
        <v>52</v>
      </c>
      <c r="B199" s="34" t="s">
        <v>53</v>
      </c>
      <c r="C199" s="124">
        <v>11.33</v>
      </c>
      <c r="D199" s="124">
        <v>13.86</v>
      </c>
      <c r="E199" s="124">
        <v>15.81</v>
      </c>
      <c r="F199" s="124">
        <v>17.8</v>
      </c>
      <c r="G199" s="132">
        <v>16.73</v>
      </c>
      <c r="H199" s="150"/>
      <c r="I199" s="150"/>
      <c r="J199" s="150"/>
      <c r="K199" s="150"/>
    </row>
    <row r="200" spans="1:11" ht="38.25">
      <c r="A200" s="196" t="s">
        <v>159</v>
      </c>
      <c r="B200" s="138" t="s">
        <v>17</v>
      </c>
      <c r="C200" s="124">
        <v>114.1</v>
      </c>
      <c r="D200" s="132">
        <f>D199/C199*100</f>
        <v>122.33009708737863</v>
      </c>
      <c r="E200" s="132">
        <f>E199/D199*100</f>
        <v>114.06926406926408</v>
      </c>
      <c r="F200" s="132">
        <f>F199/E199*100</f>
        <v>112.58697027197977</v>
      </c>
      <c r="G200" s="132">
        <f>G199/E199*100</f>
        <v>105.8191018342821</v>
      </c>
      <c r="H200" s="98">
        <f>H199/F199*100</f>
        <v>0</v>
      </c>
      <c r="I200" s="98">
        <f>I199/G199*100</f>
        <v>0</v>
      </c>
      <c r="J200" s="98"/>
      <c r="K200" s="98"/>
    </row>
    <row r="201" spans="1:11" ht="66" customHeight="1">
      <c r="A201" s="145" t="s">
        <v>54</v>
      </c>
      <c r="B201" s="34" t="s">
        <v>53</v>
      </c>
      <c r="C201" s="124">
        <v>14.6</v>
      </c>
      <c r="D201" s="124">
        <v>18.59</v>
      </c>
      <c r="E201" s="124">
        <v>20.49</v>
      </c>
      <c r="F201" s="124">
        <v>22.78</v>
      </c>
      <c r="G201" s="132">
        <v>21.72</v>
      </c>
      <c r="H201" s="150"/>
      <c r="I201" s="150"/>
      <c r="J201" s="150"/>
      <c r="K201" s="150"/>
    </row>
    <row r="202" spans="1:11" ht="38.25">
      <c r="A202" s="196" t="s">
        <v>159</v>
      </c>
      <c r="B202" s="138" t="s">
        <v>17</v>
      </c>
      <c r="C202" s="124">
        <v>167.62</v>
      </c>
      <c r="D202" s="132">
        <f>D201/C201*100</f>
        <v>127.32876712328766</v>
      </c>
      <c r="E202" s="132">
        <f>E201/D201*100</f>
        <v>110.22054868208713</v>
      </c>
      <c r="F202" s="132">
        <f>F201/E201*100</f>
        <v>111.17618350414837</v>
      </c>
      <c r="G202" s="132">
        <f>G201/E201*100</f>
        <v>106.00292825768666</v>
      </c>
      <c r="H202" s="98">
        <f>H201/F201*100</f>
        <v>0</v>
      </c>
      <c r="I202" s="98">
        <f>I201/G201*100</f>
        <v>0</v>
      </c>
      <c r="J202" s="98"/>
      <c r="K202" s="98"/>
    </row>
    <row r="203" spans="1:11" ht="25.5">
      <c r="A203" s="111" t="s">
        <v>68</v>
      </c>
      <c r="B203" s="112" t="s">
        <v>63</v>
      </c>
      <c r="C203" s="124">
        <v>12.85</v>
      </c>
      <c r="D203" s="132">
        <v>15.84</v>
      </c>
      <c r="E203" s="132">
        <v>18.69</v>
      </c>
      <c r="F203" s="132">
        <v>20.55</v>
      </c>
      <c r="G203" s="132">
        <v>19.79</v>
      </c>
      <c r="H203" s="150"/>
      <c r="I203" s="150"/>
      <c r="J203" s="150"/>
      <c r="K203" s="150"/>
    </row>
    <row r="204" spans="1:11" ht="38.25">
      <c r="A204" s="113" t="s">
        <v>51</v>
      </c>
      <c r="B204" s="138" t="s">
        <v>17</v>
      </c>
      <c r="C204" s="124">
        <v>118.98</v>
      </c>
      <c r="D204" s="132">
        <f>D203/C203*100</f>
        <v>123.26848249027238</v>
      </c>
      <c r="E204" s="132">
        <f>E203/D203*100</f>
        <v>117.99242424242425</v>
      </c>
      <c r="F204" s="132">
        <f>F203/E203*100</f>
        <v>109.95184590690208</v>
      </c>
      <c r="G204" s="132">
        <f>G203/E203*100</f>
        <v>105.88550026752273</v>
      </c>
      <c r="H204" s="98">
        <f>H203/F203*100</f>
        <v>0</v>
      </c>
      <c r="I204" s="98">
        <f>I203/G203*100</f>
        <v>0</v>
      </c>
      <c r="J204" s="98"/>
      <c r="K204" s="98"/>
    </row>
    <row r="205" spans="1:11" ht="12.75">
      <c r="A205" s="196"/>
      <c r="B205" s="138"/>
      <c r="C205" s="156"/>
      <c r="D205" s="128"/>
      <c r="E205" s="128"/>
      <c r="F205" s="128"/>
      <c r="G205" s="128"/>
      <c r="H205" s="133"/>
      <c r="I205" s="133"/>
      <c r="J205" s="133"/>
      <c r="K205" s="133"/>
    </row>
    <row r="206" spans="1:11" ht="12.75" customHeight="1">
      <c r="A206" s="274" t="s">
        <v>119</v>
      </c>
      <c r="B206" s="275"/>
      <c r="C206" s="275"/>
      <c r="D206" s="275"/>
      <c r="E206" s="275"/>
      <c r="F206" s="275"/>
      <c r="G206" s="275"/>
      <c r="H206" s="275"/>
      <c r="I206" s="275"/>
      <c r="J206" s="275"/>
      <c r="K206" s="276"/>
    </row>
    <row r="207" spans="1:11" ht="51">
      <c r="A207" s="145" t="s">
        <v>120</v>
      </c>
      <c r="B207" s="35" t="s">
        <v>24</v>
      </c>
      <c r="C207" s="173">
        <v>19.6</v>
      </c>
      <c r="D207" s="148">
        <v>20.9</v>
      </c>
      <c r="E207" s="148">
        <v>27.6</v>
      </c>
      <c r="F207" s="148">
        <v>29.6</v>
      </c>
      <c r="G207" s="148">
        <v>29.6</v>
      </c>
      <c r="H207" s="166"/>
      <c r="I207" s="166"/>
      <c r="J207" s="166"/>
      <c r="K207" s="166"/>
    </row>
    <row r="208" spans="1:11" ht="12.75">
      <c r="A208" s="10"/>
      <c r="B208" s="11"/>
      <c r="C208" s="24"/>
      <c r="D208" s="25"/>
      <c r="E208" s="25"/>
      <c r="F208" s="25"/>
      <c r="G208" s="25"/>
      <c r="H208" s="26"/>
      <c r="I208" s="26"/>
      <c r="J208" s="26"/>
      <c r="K208" s="26"/>
    </row>
    <row r="209" spans="1:11" ht="28.5" customHeight="1">
      <c r="A209" s="266" t="s">
        <v>246</v>
      </c>
      <c r="B209" s="266"/>
      <c r="C209" s="266"/>
      <c r="D209" s="266"/>
      <c r="E209" s="266"/>
      <c r="F209" s="266"/>
      <c r="G209" s="266"/>
      <c r="H209" s="266"/>
      <c r="I209" s="266"/>
      <c r="J209" s="22"/>
      <c r="K209" s="22"/>
    </row>
    <row r="210" spans="1:11" ht="12.75">
      <c r="A210" s="62"/>
      <c r="B210" s="63"/>
      <c r="C210" s="63"/>
      <c r="D210" s="63"/>
      <c r="E210" s="63"/>
      <c r="F210" s="63"/>
      <c r="G210" s="63"/>
      <c r="H210" s="63"/>
      <c r="I210" s="63"/>
      <c r="J210" s="22"/>
      <c r="K210" s="22"/>
    </row>
    <row r="211" spans="1:11" ht="15" customHeight="1">
      <c r="A211" s="21"/>
      <c r="B211" s="23"/>
      <c r="C211" s="39"/>
      <c r="D211" s="39"/>
      <c r="E211" s="39"/>
      <c r="F211" s="40"/>
      <c r="G211" s="39"/>
      <c r="H211" s="26"/>
      <c r="I211" s="26"/>
      <c r="J211" s="22"/>
      <c r="K211" s="22"/>
    </row>
    <row r="212" spans="1:11" ht="12.75">
      <c r="A212" s="21"/>
      <c r="B212" s="23"/>
      <c r="C212" s="39"/>
      <c r="D212" s="39"/>
      <c r="E212" s="39"/>
      <c r="F212" s="40"/>
      <c r="G212" s="39"/>
      <c r="H212" s="26"/>
      <c r="I212" s="26"/>
      <c r="J212" s="22"/>
      <c r="K212" s="22"/>
    </row>
    <row r="213" spans="1:11" ht="12.75">
      <c r="A213" s="42" t="s">
        <v>11</v>
      </c>
      <c r="B213" s="55" t="s">
        <v>234</v>
      </c>
      <c r="C213" s="88"/>
      <c r="D213" s="88"/>
      <c r="E213" s="41"/>
      <c r="F213" s="41"/>
      <c r="G213" s="41"/>
      <c r="H213" s="41"/>
      <c r="I213" s="41"/>
      <c r="J213" s="22"/>
      <c r="K213" s="22"/>
    </row>
    <row r="214" spans="1:11" ht="12.75">
      <c r="A214" s="42" t="s">
        <v>12</v>
      </c>
      <c r="B214" s="55" t="s">
        <v>235</v>
      </c>
      <c r="C214" s="88"/>
      <c r="D214" s="88"/>
      <c r="E214" s="41"/>
      <c r="F214" s="41"/>
      <c r="G214" s="41"/>
      <c r="H214" s="41"/>
      <c r="I214" s="41"/>
      <c r="J214" s="22"/>
      <c r="K214" s="22"/>
    </row>
    <row r="215" spans="1:11" ht="12.75">
      <c r="A215" s="42" t="s">
        <v>13</v>
      </c>
      <c r="B215" s="55" t="s">
        <v>236</v>
      </c>
      <c r="C215" s="88"/>
      <c r="D215" s="88"/>
      <c r="E215" s="41"/>
      <c r="F215" s="41"/>
      <c r="G215" s="41"/>
      <c r="H215" s="41"/>
      <c r="I215" s="41"/>
      <c r="J215" s="22"/>
      <c r="K215" s="22"/>
    </row>
  </sheetData>
  <sheetProtection/>
  <mergeCells count="30">
    <mergeCell ref="A79:K79"/>
    <mergeCell ref="A119:K119"/>
    <mergeCell ref="A98:K98"/>
    <mergeCell ref="A209:I209"/>
    <mergeCell ref="A206:K206"/>
    <mergeCell ref="A194:K194"/>
    <mergeCell ref="A135:K135"/>
    <mergeCell ref="A158:K158"/>
    <mergeCell ref="A178:K178"/>
    <mergeCell ref="A189:K189"/>
    <mergeCell ref="A85:K85"/>
    <mergeCell ref="A1:K1"/>
    <mergeCell ref="A2:K2"/>
    <mergeCell ref="A3:K3"/>
    <mergeCell ref="F5:K5"/>
    <mergeCell ref="C5:D5"/>
    <mergeCell ref="B5:B7"/>
    <mergeCell ref="D6:D7"/>
    <mergeCell ref="C6:C7"/>
    <mergeCell ref="A69:K69"/>
    <mergeCell ref="A56:K56"/>
    <mergeCell ref="A9:K9"/>
    <mergeCell ref="A39:K39"/>
    <mergeCell ref="A5:A7"/>
    <mergeCell ref="A12:K12"/>
    <mergeCell ref="A24:K24"/>
    <mergeCell ref="F6:G6"/>
    <mergeCell ref="H6:I6"/>
    <mergeCell ref="J6:K6"/>
    <mergeCell ref="E6:E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A15" sqref="A15:K16"/>
    </sheetView>
  </sheetViews>
  <sheetFormatPr defaultColWidth="9.140625" defaultRowHeight="12.75"/>
  <cols>
    <col min="1" max="1" width="31.8515625" style="5" customWidth="1"/>
    <col min="2" max="16384" width="9.140625" style="5" customWidth="1"/>
  </cols>
  <sheetData>
    <row r="1" spans="1:11" s="21" customFormat="1" ht="18">
      <c r="A1" s="254" t="s">
        <v>71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s="84" customFormat="1" ht="15">
      <c r="A2" s="255" t="s">
        <v>237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s="84" customFormat="1" ht="12.75">
      <c r="A3" s="256" t="s">
        <v>228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1" s="21" customFormat="1" ht="12.75">
      <c r="A4" s="27"/>
      <c r="B4" s="65"/>
      <c r="C4" s="27"/>
      <c r="D4" s="27"/>
      <c r="E4" s="27"/>
      <c r="F4" s="27"/>
      <c r="G4" s="27"/>
      <c r="H4" s="27"/>
      <c r="I4" s="27"/>
      <c r="J4" s="27"/>
      <c r="K4" s="27"/>
    </row>
    <row r="5" spans="1:5" s="21" customFormat="1" ht="12.75">
      <c r="A5" s="28"/>
      <c r="B5" s="66"/>
      <c r="C5" s="16"/>
      <c r="D5" s="29"/>
      <c r="E5" s="29"/>
    </row>
    <row r="6" spans="1:4" s="21" customFormat="1" ht="13.5" thickBot="1">
      <c r="A6" s="28"/>
      <c r="B6" s="67"/>
      <c r="C6" s="31"/>
      <c r="D6" s="31"/>
    </row>
    <row r="7" spans="1:11" s="21" customFormat="1" ht="13.5" thickBot="1">
      <c r="A7" s="257" t="s">
        <v>2</v>
      </c>
      <c r="B7" s="258" t="s">
        <v>72</v>
      </c>
      <c r="C7" s="257" t="s">
        <v>70</v>
      </c>
      <c r="D7" s="271"/>
      <c r="E7" s="32" t="s">
        <v>0</v>
      </c>
      <c r="F7" s="257" t="s">
        <v>1</v>
      </c>
      <c r="G7" s="257"/>
      <c r="H7" s="257"/>
      <c r="I7" s="257"/>
      <c r="J7" s="257"/>
      <c r="K7" s="257"/>
    </row>
    <row r="8" spans="1:11" s="21" customFormat="1" ht="13.5" thickBot="1">
      <c r="A8" s="257"/>
      <c r="B8" s="258"/>
      <c r="C8" s="257">
        <v>2009</v>
      </c>
      <c r="D8" s="257">
        <v>2010</v>
      </c>
      <c r="E8" s="257">
        <v>2011</v>
      </c>
      <c r="F8" s="257">
        <v>2012</v>
      </c>
      <c r="G8" s="257"/>
      <c r="H8" s="257">
        <v>2013</v>
      </c>
      <c r="I8" s="257"/>
      <c r="J8" s="257">
        <v>2014</v>
      </c>
      <c r="K8" s="257"/>
    </row>
    <row r="9" spans="1:11" s="21" customFormat="1" ht="13.5" thickBot="1">
      <c r="A9" s="257"/>
      <c r="B9" s="258"/>
      <c r="C9" s="257"/>
      <c r="D9" s="257"/>
      <c r="E9" s="257"/>
      <c r="F9" s="33" t="s">
        <v>3</v>
      </c>
      <c r="G9" s="33" t="s">
        <v>4</v>
      </c>
      <c r="H9" s="33" t="s">
        <v>3</v>
      </c>
      <c r="I9" s="33" t="s">
        <v>4</v>
      </c>
      <c r="J9" s="33" t="s">
        <v>3</v>
      </c>
      <c r="K9" s="33" t="s">
        <v>4</v>
      </c>
    </row>
    <row r="10" spans="1:11" s="21" customFormat="1" ht="12.75">
      <c r="A10" s="34" t="s">
        <v>5</v>
      </c>
      <c r="B10" s="35" t="s">
        <v>6</v>
      </c>
      <c r="C10" s="36">
        <v>1</v>
      </c>
      <c r="D10" s="36">
        <v>2</v>
      </c>
      <c r="E10" s="36">
        <v>3</v>
      </c>
      <c r="F10" s="36">
        <v>4</v>
      </c>
      <c r="G10" s="36">
        <v>5</v>
      </c>
      <c r="H10" s="36">
        <v>6</v>
      </c>
      <c r="I10" s="36">
        <v>7</v>
      </c>
      <c r="J10" s="36">
        <v>8</v>
      </c>
      <c r="K10" s="36">
        <v>9</v>
      </c>
    </row>
    <row r="11" spans="1:22" s="21" customFormat="1" ht="25.5">
      <c r="A11" s="135" t="s">
        <v>124</v>
      </c>
      <c r="B11" s="112" t="s">
        <v>21</v>
      </c>
      <c r="C11" s="136">
        <v>54.8</v>
      </c>
      <c r="D11" s="136">
        <v>69.9</v>
      </c>
      <c r="E11" s="136">
        <v>71.5</v>
      </c>
      <c r="F11" s="136">
        <v>73.5</v>
      </c>
      <c r="G11" s="136">
        <v>75.2</v>
      </c>
      <c r="H11" s="136">
        <v>75.7</v>
      </c>
      <c r="I11" s="136">
        <v>78.8</v>
      </c>
      <c r="J11" s="136">
        <v>79.1</v>
      </c>
      <c r="K11" s="136">
        <v>82.8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s="21" customFormat="1" ht="76.5">
      <c r="A12" s="137" t="s">
        <v>185</v>
      </c>
      <c r="B12" s="138" t="s">
        <v>17</v>
      </c>
      <c r="C12" s="136">
        <v>112.3</v>
      </c>
      <c r="D12" s="136">
        <f>D11/C11*100</f>
        <v>127.55474452554748</v>
      </c>
      <c r="E12" s="136">
        <f>E11/D11*100</f>
        <v>102.28898426323319</v>
      </c>
      <c r="F12" s="136">
        <f>F11/E11*100</f>
        <v>102.79720279720279</v>
      </c>
      <c r="G12" s="136">
        <f>G11/E11*100</f>
        <v>105.17482517482517</v>
      </c>
      <c r="H12" s="136">
        <f>H11/F11*100</f>
        <v>102.99319727891157</v>
      </c>
      <c r="I12" s="136">
        <f>I11/G11*100</f>
        <v>104.7872340425532</v>
      </c>
      <c r="J12" s="136">
        <f>J11/H11*100</f>
        <v>104.4914134742404</v>
      </c>
      <c r="K12" s="136">
        <f>K11/I11*100</f>
        <v>105.0761421319797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s="21" customFormat="1" ht="25.5">
      <c r="A13" s="135" t="s">
        <v>93</v>
      </c>
      <c r="B13" s="112" t="s">
        <v>21</v>
      </c>
      <c r="C13" s="98">
        <v>15.4</v>
      </c>
      <c r="D13" s="178">
        <v>29.6</v>
      </c>
      <c r="E13" s="98">
        <v>28.3</v>
      </c>
      <c r="F13" s="98">
        <v>28.6</v>
      </c>
      <c r="G13" s="98">
        <v>28.7</v>
      </c>
      <c r="H13" s="98">
        <v>29.1</v>
      </c>
      <c r="I13" s="98">
        <v>29.2</v>
      </c>
      <c r="J13" s="98">
        <v>29.6</v>
      </c>
      <c r="K13" s="98">
        <v>29.7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2" s="21" customFormat="1" ht="76.5">
      <c r="A14" s="137" t="s">
        <v>186</v>
      </c>
      <c r="B14" s="138" t="s">
        <v>17</v>
      </c>
      <c r="C14" s="136">
        <v>42.8</v>
      </c>
      <c r="D14" s="136">
        <f>D13/C13*100</f>
        <v>192.2077922077922</v>
      </c>
      <c r="E14" s="136">
        <f>E13/D13*100</f>
        <v>95.6081081081081</v>
      </c>
      <c r="F14" s="136">
        <f>F13/E13*100</f>
        <v>101.0600706713781</v>
      </c>
      <c r="G14" s="136">
        <f>G13/E13*100</f>
        <v>101.41342756183744</v>
      </c>
      <c r="H14" s="136">
        <f>H13/F13*100</f>
        <v>101.74825174825175</v>
      </c>
      <c r="I14" s="136">
        <f>I13/G13*100</f>
        <v>101.74216027874566</v>
      </c>
      <c r="J14" s="136">
        <f>J13/H13*100</f>
        <v>101.71821305841924</v>
      </c>
      <c r="K14" s="136">
        <f>K13/I13*100</f>
        <v>101.71232876712328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s="21" customFormat="1" ht="25.5">
      <c r="A15" s="135" t="s">
        <v>94</v>
      </c>
      <c r="B15" s="112" t="s">
        <v>21</v>
      </c>
      <c r="C15" s="136">
        <v>4.3</v>
      </c>
      <c r="D15" s="136">
        <v>7.8</v>
      </c>
      <c r="E15" s="136">
        <v>7.8</v>
      </c>
      <c r="F15" s="136">
        <v>2.8</v>
      </c>
      <c r="G15" s="136">
        <v>2.9</v>
      </c>
      <c r="H15" s="136">
        <v>3.2</v>
      </c>
      <c r="I15" s="136">
        <v>3.1</v>
      </c>
      <c r="J15" s="136">
        <v>3.4</v>
      </c>
      <c r="K15" s="136">
        <v>3.3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s="21" customFormat="1" ht="76.5">
      <c r="A16" s="137" t="s">
        <v>187</v>
      </c>
      <c r="B16" s="138" t="s">
        <v>17</v>
      </c>
      <c r="C16" s="136">
        <v>215</v>
      </c>
      <c r="D16" s="136">
        <f>D15/C15*100</f>
        <v>181.39534883720933</v>
      </c>
      <c r="E16" s="136">
        <f>E15/D15*100</f>
        <v>100</v>
      </c>
      <c r="F16" s="136">
        <f>F15/E15*100</f>
        <v>35.8974358974359</v>
      </c>
      <c r="G16" s="136">
        <f>G15/E15*100</f>
        <v>37.17948717948718</v>
      </c>
      <c r="H16" s="136">
        <f>H15/F15*100</f>
        <v>114.2857142857143</v>
      </c>
      <c r="I16" s="136">
        <f>I15/G15*100</f>
        <v>106.89655172413795</v>
      </c>
      <c r="J16" s="136">
        <f>J15/H15*100</f>
        <v>106.25</v>
      </c>
      <c r="K16" s="136">
        <f>K15/I15*100</f>
        <v>106.4516129032258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9" spans="1:4" ht="12.75">
      <c r="A19" s="54" t="s">
        <v>11</v>
      </c>
      <c r="B19" s="55" t="s">
        <v>234</v>
      </c>
      <c r="C19" s="88"/>
      <c r="D19" s="88"/>
    </row>
    <row r="20" spans="1:4" ht="12.75">
      <c r="A20" s="54" t="s">
        <v>12</v>
      </c>
      <c r="B20" s="55" t="s">
        <v>235</v>
      </c>
      <c r="C20" s="88"/>
      <c r="D20" s="88"/>
    </row>
    <row r="21" spans="1:4" ht="12.75">
      <c r="A21" s="54" t="s">
        <v>13</v>
      </c>
      <c r="B21" s="55" t="s">
        <v>236</v>
      </c>
      <c r="C21" s="88"/>
      <c r="D21" s="88"/>
    </row>
  </sheetData>
  <sheetProtection/>
  <mergeCells count="13">
    <mergeCell ref="A1:K1"/>
    <mergeCell ref="A2:K2"/>
    <mergeCell ref="A3:K3"/>
    <mergeCell ref="A7:A9"/>
    <mergeCell ref="B7:B9"/>
    <mergeCell ref="C7:D7"/>
    <mergeCell ref="F7:K7"/>
    <mergeCell ref="C8:C9"/>
    <mergeCell ref="D8:D9"/>
    <mergeCell ref="E8:E9"/>
    <mergeCell ref="F8:G8"/>
    <mergeCell ref="H8:I8"/>
    <mergeCell ref="J8:K8"/>
  </mergeCells>
  <printOptions/>
  <pageMargins left="0.75" right="0.75" top="1" bottom="1" header="0.5" footer="0.5"/>
  <pageSetup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3">
      <selection activeCell="A17" sqref="A17:IV17"/>
    </sheetView>
  </sheetViews>
  <sheetFormatPr defaultColWidth="9.140625" defaultRowHeight="12.75"/>
  <cols>
    <col min="1" max="1" width="34.57421875" style="21" customWidth="1"/>
    <col min="2" max="2" width="15.7109375" style="21" customWidth="1"/>
    <col min="3" max="5" width="9.7109375" style="21" customWidth="1"/>
    <col min="6" max="6" width="10.7109375" style="21" customWidth="1"/>
    <col min="7" max="9" width="9.7109375" style="21" customWidth="1"/>
    <col min="10" max="10" width="10.8515625" style="21" customWidth="1"/>
    <col min="11" max="11" width="10.7109375" style="21" customWidth="1"/>
    <col min="12" max="16384" width="9.140625" style="21" customWidth="1"/>
  </cols>
  <sheetData>
    <row r="1" spans="1:11" ht="18">
      <c r="A1" s="254" t="s">
        <v>71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s="84" customFormat="1" ht="15">
      <c r="A2" s="255" t="s">
        <v>237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s="84" customFormat="1" ht="12.75">
      <c r="A3" s="256" t="s">
        <v>228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4" ht="12.75">
      <c r="A4" s="28"/>
      <c r="B4" s="30"/>
      <c r="C4" s="29"/>
      <c r="D4" s="29"/>
    </row>
    <row r="5" spans="2:4" ht="12.75">
      <c r="B5" s="28"/>
      <c r="C5" s="29"/>
      <c r="D5" s="29"/>
    </row>
    <row r="6" spans="1:4" ht="13.5" thickBot="1">
      <c r="A6" s="28"/>
      <c r="B6" s="30"/>
      <c r="C6" s="31"/>
      <c r="D6" s="31"/>
    </row>
    <row r="7" spans="1:11" ht="13.5" thickBot="1">
      <c r="A7" s="268" t="s">
        <v>2</v>
      </c>
      <c r="B7" s="280" t="s">
        <v>72</v>
      </c>
      <c r="C7" s="277" t="s">
        <v>70</v>
      </c>
      <c r="D7" s="283"/>
      <c r="E7" s="43" t="s">
        <v>0</v>
      </c>
      <c r="F7" s="277" t="s">
        <v>1</v>
      </c>
      <c r="G7" s="277"/>
      <c r="H7" s="277"/>
      <c r="I7" s="277"/>
      <c r="J7" s="277"/>
      <c r="K7" s="277"/>
    </row>
    <row r="8" spans="1:11" ht="13.5" thickBot="1">
      <c r="A8" s="269"/>
      <c r="B8" s="281"/>
      <c r="C8" s="268">
        <v>2009</v>
      </c>
      <c r="D8" s="268">
        <v>2010</v>
      </c>
      <c r="E8" s="268">
        <v>2011</v>
      </c>
      <c r="F8" s="277">
        <v>2012</v>
      </c>
      <c r="G8" s="277"/>
      <c r="H8" s="277">
        <v>2013</v>
      </c>
      <c r="I8" s="277"/>
      <c r="J8" s="277">
        <v>2014</v>
      </c>
      <c r="K8" s="277"/>
    </row>
    <row r="9" spans="1:11" ht="13.5" thickBot="1">
      <c r="A9" s="270"/>
      <c r="B9" s="282"/>
      <c r="C9" s="270"/>
      <c r="D9" s="270"/>
      <c r="E9" s="270"/>
      <c r="F9" s="46" t="s">
        <v>3</v>
      </c>
      <c r="G9" s="46" t="s">
        <v>4</v>
      </c>
      <c r="H9" s="46" t="s">
        <v>3</v>
      </c>
      <c r="I9" s="46" t="s">
        <v>4</v>
      </c>
      <c r="J9" s="46" t="s">
        <v>3</v>
      </c>
      <c r="K9" s="46" t="s">
        <v>4</v>
      </c>
    </row>
    <row r="10" spans="1:11" s="31" customFormat="1" ht="12.75">
      <c r="A10" s="47" t="s">
        <v>5</v>
      </c>
      <c r="B10" s="48" t="s">
        <v>6</v>
      </c>
      <c r="C10" s="73">
        <v>1</v>
      </c>
      <c r="D10" s="73">
        <v>2</v>
      </c>
      <c r="E10" s="73">
        <v>3</v>
      </c>
      <c r="F10" s="73">
        <v>4</v>
      </c>
      <c r="G10" s="73">
        <v>5</v>
      </c>
      <c r="H10" s="73">
        <v>6</v>
      </c>
      <c r="I10" s="73">
        <v>7</v>
      </c>
      <c r="J10" s="73">
        <v>8</v>
      </c>
      <c r="K10" s="73">
        <v>9</v>
      </c>
    </row>
    <row r="11" spans="1:11" s="16" customFormat="1" ht="12.75">
      <c r="A11" s="260" t="s">
        <v>105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</row>
    <row r="12" spans="1:11" s="79" customFormat="1" ht="12.75">
      <c r="A12" s="111" t="s">
        <v>106</v>
      </c>
      <c r="B12" s="140" t="s">
        <v>107</v>
      </c>
      <c r="C12" s="98">
        <v>164.4</v>
      </c>
      <c r="D12" s="98">
        <v>175.7</v>
      </c>
      <c r="E12" s="98">
        <v>179.7</v>
      </c>
      <c r="F12" s="98">
        <v>181</v>
      </c>
      <c r="G12" s="98">
        <v>181</v>
      </c>
      <c r="H12" s="98">
        <v>182.3</v>
      </c>
      <c r="I12" s="98">
        <v>182.5</v>
      </c>
      <c r="J12" s="98">
        <v>183.6</v>
      </c>
      <c r="K12" s="98">
        <v>183.8</v>
      </c>
    </row>
    <row r="13" spans="1:11" s="79" customFormat="1" ht="38.25">
      <c r="A13" s="141" t="s">
        <v>134</v>
      </c>
      <c r="B13" s="140" t="s">
        <v>37</v>
      </c>
      <c r="C13" s="154">
        <f>Уархитектруы!C13</f>
        <v>2.6</v>
      </c>
      <c r="D13" s="154">
        <f>Уархитектруы!D13</f>
        <v>2.8</v>
      </c>
      <c r="E13" s="154">
        <v>4</v>
      </c>
      <c r="F13" s="154">
        <v>1.3</v>
      </c>
      <c r="G13" s="154">
        <f>Уархитектруы!G13</f>
        <v>1.4</v>
      </c>
      <c r="H13" s="154">
        <f>Уархитектруы!H13</f>
        <v>1.3</v>
      </c>
      <c r="I13" s="154">
        <f>Уархитектруы!I13</f>
        <v>1.4</v>
      </c>
      <c r="J13" s="154">
        <f>Уархитектруы!J13</f>
        <v>1.3</v>
      </c>
      <c r="K13" s="154">
        <f>Уархитектруы!K13</f>
        <v>1.4</v>
      </c>
    </row>
    <row r="14" spans="1:11" s="31" customFormat="1" ht="38.25">
      <c r="A14" s="145" t="s">
        <v>38</v>
      </c>
      <c r="B14" s="155" t="s">
        <v>123</v>
      </c>
      <c r="C14" s="156">
        <f>C12/(C15/1000)</f>
        <v>25.01902297975955</v>
      </c>
      <c r="D14" s="156">
        <f aca="true" t="shared" si="0" ref="D14:K14">D12/(D15/1000)</f>
        <v>26.873661670235542</v>
      </c>
      <c r="E14" s="156">
        <f t="shared" si="0"/>
        <v>27.646153846153844</v>
      </c>
      <c r="F14" s="156">
        <f t="shared" si="0"/>
        <v>27.846153846153847</v>
      </c>
      <c r="G14" s="156">
        <f t="shared" si="0"/>
        <v>27.846153846153847</v>
      </c>
      <c r="H14" s="156">
        <f t="shared" si="0"/>
        <v>28.04615384615385</v>
      </c>
      <c r="I14" s="156">
        <f t="shared" si="0"/>
        <v>28.076923076923077</v>
      </c>
      <c r="J14" s="156">
        <f t="shared" si="0"/>
        <v>28.246153846153845</v>
      </c>
      <c r="K14" s="156">
        <f t="shared" si="0"/>
        <v>28.27692307692308</v>
      </c>
    </row>
    <row r="15" spans="1:11" s="31" customFormat="1" ht="38.25">
      <c r="A15" s="141" t="s">
        <v>177</v>
      </c>
      <c r="B15" s="35" t="s">
        <v>40</v>
      </c>
      <c r="C15" s="134">
        <f>'УЭР иАПК '!C10</f>
        <v>6571</v>
      </c>
      <c r="D15" s="134">
        <f>'УЭР иАПК '!D10</f>
        <v>6538</v>
      </c>
      <c r="E15" s="134">
        <f>'УЭР иАПК '!E10</f>
        <v>6500</v>
      </c>
      <c r="F15" s="134">
        <f>'УЭР иАПК '!F10</f>
        <v>6500</v>
      </c>
      <c r="G15" s="134">
        <f>'УЭР иАПК '!G10</f>
        <v>6500</v>
      </c>
      <c r="H15" s="134">
        <f>'УЭР иАПК '!H10</f>
        <v>6500</v>
      </c>
      <c r="I15" s="134">
        <f>'УЭР иАПК '!I10</f>
        <v>6500</v>
      </c>
      <c r="J15" s="134">
        <f>'УЭР иАПК '!J10</f>
        <v>6500</v>
      </c>
      <c r="K15" s="134">
        <f>'УЭР иАПК '!K10</f>
        <v>6500</v>
      </c>
    </row>
    <row r="16" spans="1:11" ht="25.5">
      <c r="A16" s="157" t="s">
        <v>135</v>
      </c>
      <c r="B16" s="158" t="s">
        <v>74</v>
      </c>
      <c r="C16" s="181" t="s">
        <v>239</v>
      </c>
      <c r="D16" s="181" t="s">
        <v>239</v>
      </c>
      <c r="E16" s="181" t="s">
        <v>239</v>
      </c>
      <c r="F16" s="181" t="s">
        <v>239</v>
      </c>
      <c r="G16" s="181" t="s">
        <v>239</v>
      </c>
      <c r="H16" s="181" t="s">
        <v>239</v>
      </c>
      <c r="I16" s="181" t="s">
        <v>239</v>
      </c>
      <c r="J16" s="181" t="s">
        <v>239</v>
      </c>
      <c r="K16" s="181" t="s">
        <v>239</v>
      </c>
    </row>
    <row r="17" spans="1:11" ht="25.5">
      <c r="A17" s="129" t="s">
        <v>136</v>
      </c>
      <c r="B17" s="159" t="s">
        <v>8</v>
      </c>
      <c r="C17" s="181" t="s">
        <v>241</v>
      </c>
      <c r="D17" s="181" t="s">
        <v>241</v>
      </c>
      <c r="E17" s="181" t="s">
        <v>241</v>
      </c>
      <c r="F17" s="181" t="s">
        <v>241</v>
      </c>
      <c r="G17" s="181" t="s">
        <v>241</v>
      </c>
      <c r="H17" s="181" t="s">
        <v>241</v>
      </c>
      <c r="I17" s="181" t="s">
        <v>241</v>
      </c>
      <c r="J17" s="181" t="s">
        <v>241</v>
      </c>
      <c r="K17" s="181" t="s">
        <v>241</v>
      </c>
    </row>
    <row r="18" spans="1:11" ht="38.25">
      <c r="A18" s="129" t="s">
        <v>133</v>
      </c>
      <c r="B18" s="159" t="s">
        <v>40</v>
      </c>
      <c r="C18" s="134">
        <f>'УЭР иАПК '!C11</f>
        <v>7236</v>
      </c>
      <c r="D18" s="134">
        <f>'УЭР иАПК '!D11</f>
        <v>6555</v>
      </c>
      <c r="E18" s="134">
        <f>'УЭР иАПК '!E11</f>
        <v>6519</v>
      </c>
      <c r="F18" s="134">
        <f>'УЭР иАПК '!F11</f>
        <v>6500</v>
      </c>
      <c r="G18" s="134">
        <f>'УЭР иАПК '!G11</f>
        <v>6500</v>
      </c>
      <c r="H18" s="134">
        <f>'УЭР иАПК '!H11</f>
        <v>6500</v>
      </c>
      <c r="I18" s="134">
        <f>'УЭР иАПК '!I11</f>
        <v>6500</v>
      </c>
      <c r="J18" s="134">
        <f>'УЭР иАПК '!J11</f>
        <v>6500</v>
      </c>
      <c r="K18" s="134">
        <f>'УЭР иАПК '!K11</f>
        <v>6500</v>
      </c>
    </row>
    <row r="19" spans="1:11" ht="63.75">
      <c r="A19" s="157" t="s">
        <v>225</v>
      </c>
      <c r="B19" s="158" t="s">
        <v>74</v>
      </c>
      <c r="C19" s="128">
        <f>C20/C21*100</f>
        <v>78.125</v>
      </c>
      <c r="D19" s="128">
        <f aca="true" t="shared" si="1" ref="D19:K19">D20/D21*100</f>
        <v>78.125</v>
      </c>
      <c r="E19" s="128">
        <f t="shared" si="1"/>
        <v>78.125</v>
      </c>
      <c r="F19" s="128">
        <f t="shared" si="1"/>
        <v>78.125</v>
      </c>
      <c r="G19" s="128">
        <f t="shared" si="1"/>
        <v>78.125</v>
      </c>
      <c r="H19" s="128">
        <f t="shared" si="1"/>
        <v>78.125</v>
      </c>
      <c r="I19" s="128">
        <f t="shared" si="1"/>
        <v>78.125</v>
      </c>
      <c r="J19" s="128">
        <f t="shared" si="1"/>
        <v>78.125</v>
      </c>
      <c r="K19" s="128">
        <f t="shared" si="1"/>
        <v>78.125</v>
      </c>
    </row>
    <row r="20" spans="1:11" ht="38.25">
      <c r="A20" s="129" t="s">
        <v>137</v>
      </c>
      <c r="B20" s="159" t="s">
        <v>18</v>
      </c>
      <c r="C20" s="153">
        <v>25</v>
      </c>
      <c r="D20" s="153">
        <v>25</v>
      </c>
      <c r="E20" s="153">
        <v>25</v>
      </c>
      <c r="F20" s="153">
        <v>25</v>
      </c>
      <c r="G20" s="153">
        <v>25</v>
      </c>
      <c r="H20" s="153">
        <v>25</v>
      </c>
      <c r="I20" s="153">
        <v>25</v>
      </c>
      <c r="J20" s="153">
        <v>25</v>
      </c>
      <c r="K20" s="153">
        <v>25</v>
      </c>
    </row>
    <row r="21" spans="1:11" ht="38.25">
      <c r="A21" s="129" t="s">
        <v>138</v>
      </c>
      <c r="B21" s="159" t="s">
        <v>18</v>
      </c>
      <c r="C21" s="151">
        <v>32</v>
      </c>
      <c r="D21" s="151">
        <v>32</v>
      </c>
      <c r="E21" s="151">
        <v>32</v>
      </c>
      <c r="F21" s="151">
        <v>32</v>
      </c>
      <c r="G21" s="151">
        <v>32</v>
      </c>
      <c r="H21" s="151">
        <v>32</v>
      </c>
      <c r="I21" s="151">
        <v>32</v>
      </c>
      <c r="J21" s="151">
        <v>32</v>
      </c>
      <c r="K21" s="151">
        <v>32</v>
      </c>
    </row>
    <row r="22" spans="1:11" ht="25.5">
      <c r="A22" s="157" t="s">
        <v>110</v>
      </c>
      <c r="B22" s="158" t="s">
        <v>74</v>
      </c>
      <c r="C22" s="123">
        <v>70</v>
      </c>
      <c r="D22" s="123">
        <v>72</v>
      </c>
      <c r="E22" s="123">
        <v>75</v>
      </c>
      <c r="F22" s="123">
        <v>76.6</v>
      </c>
      <c r="G22" s="123">
        <v>76.6</v>
      </c>
      <c r="H22" s="123">
        <v>80</v>
      </c>
      <c r="I22" s="123">
        <v>80</v>
      </c>
      <c r="J22" s="123">
        <v>82</v>
      </c>
      <c r="K22" s="123">
        <v>82</v>
      </c>
    </row>
    <row r="23" spans="1:11" ht="51" customHeight="1">
      <c r="A23" s="157" t="s">
        <v>111</v>
      </c>
      <c r="B23" s="158" t="s">
        <v>74</v>
      </c>
      <c r="C23" s="128">
        <f>C24/C25*100</f>
        <v>100</v>
      </c>
      <c r="D23" s="128">
        <f>D24/D25*100</f>
        <v>100</v>
      </c>
      <c r="E23" s="128">
        <f>E24/E25*100</f>
        <v>100</v>
      </c>
      <c r="F23" s="128">
        <f>F24/F25*100</f>
        <v>100</v>
      </c>
      <c r="G23" s="128">
        <v>50</v>
      </c>
      <c r="H23" s="128">
        <v>50</v>
      </c>
      <c r="I23" s="181" t="s">
        <v>240</v>
      </c>
      <c r="J23" s="181" t="s">
        <v>240</v>
      </c>
      <c r="K23" s="181" t="s">
        <v>240</v>
      </c>
    </row>
    <row r="24" spans="1:11" ht="57.75" customHeight="1">
      <c r="A24" s="129" t="s">
        <v>139</v>
      </c>
      <c r="B24" s="159" t="s">
        <v>18</v>
      </c>
      <c r="C24" s="153">
        <v>2</v>
      </c>
      <c r="D24" s="153">
        <v>2</v>
      </c>
      <c r="E24" s="153">
        <v>2</v>
      </c>
      <c r="F24" s="153">
        <v>2</v>
      </c>
      <c r="G24" s="153">
        <v>1</v>
      </c>
      <c r="H24" s="153">
        <v>1</v>
      </c>
      <c r="I24" s="238" t="s">
        <v>239</v>
      </c>
      <c r="J24" s="238" t="s">
        <v>239</v>
      </c>
      <c r="K24" s="238" t="s">
        <v>239</v>
      </c>
    </row>
    <row r="25" spans="1:11" ht="102">
      <c r="A25" s="129" t="s">
        <v>140</v>
      </c>
      <c r="B25" s="159" t="s">
        <v>18</v>
      </c>
      <c r="C25" s="151">
        <v>2</v>
      </c>
      <c r="D25" s="151">
        <v>2</v>
      </c>
      <c r="E25" s="151">
        <v>2</v>
      </c>
      <c r="F25" s="151">
        <v>2</v>
      </c>
      <c r="G25" s="151">
        <v>2</v>
      </c>
      <c r="H25" s="151">
        <v>2</v>
      </c>
      <c r="I25" s="151">
        <v>2</v>
      </c>
      <c r="J25" s="151">
        <v>2</v>
      </c>
      <c r="K25" s="151">
        <v>2</v>
      </c>
    </row>
    <row r="26" spans="1:11" s="16" customFormat="1" ht="38.25">
      <c r="A26" s="160" t="s">
        <v>39</v>
      </c>
      <c r="B26" s="159" t="s">
        <v>37</v>
      </c>
      <c r="C26" s="149">
        <v>0</v>
      </c>
      <c r="D26" s="149">
        <v>0</v>
      </c>
      <c r="E26" s="149">
        <v>0</v>
      </c>
      <c r="F26" s="149">
        <v>0</v>
      </c>
      <c r="G26" s="149">
        <v>0</v>
      </c>
      <c r="H26" s="149">
        <v>0</v>
      </c>
      <c r="I26" s="149">
        <v>0</v>
      </c>
      <c r="J26" s="149">
        <v>0</v>
      </c>
      <c r="K26" s="149">
        <v>0</v>
      </c>
    </row>
    <row r="27" spans="1:11" s="16" customFormat="1" ht="38.25">
      <c r="A27" s="160" t="s">
        <v>108</v>
      </c>
      <c r="B27" s="159" t="s">
        <v>107</v>
      </c>
      <c r="C27" s="149">
        <v>0</v>
      </c>
      <c r="D27" s="149">
        <v>0</v>
      </c>
      <c r="E27" s="149">
        <v>0</v>
      </c>
      <c r="F27" s="149">
        <v>0</v>
      </c>
      <c r="G27" s="149">
        <v>0</v>
      </c>
      <c r="H27" s="149">
        <v>0</v>
      </c>
      <c r="I27" s="149">
        <v>0</v>
      </c>
      <c r="J27" s="149">
        <v>0</v>
      </c>
      <c r="K27" s="149">
        <v>0</v>
      </c>
    </row>
    <row r="28" spans="1:11" s="16" customFormat="1" ht="51">
      <c r="A28" s="160" t="s">
        <v>109</v>
      </c>
      <c r="B28" s="159" t="s">
        <v>74</v>
      </c>
      <c r="C28" s="149">
        <v>0</v>
      </c>
      <c r="D28" s="149">
        <f aca="true" t="shared" si="2" ref="D28:K28">D29/(D30/1000)*100</f>
        <v>0</v>
      </c>
      <c r="E28" s="149">
        <f t="shared" si="2"/>
        <v>0</v>
      </c>
      <c r="F28" s="149">
        <f t="shared" si="2"/>
        <v>0</v>
      </c>
      <c r="G28" s="149">
        <f t="shared" si="2"/>
        <v>0</v>
      </c>
      <c r="H28" s="149">
        <f t="shared" si="2"/>
        <v>0</v>
      </c>
      <c r="I28" s="149">
        <f t="shared" si="2"/>
        <v>0</v>
      </c>
      <c r="J28" s="149">
        <f t="shared" si="2"/>
        <v>0</v>
      </c>
      <c r="K28" s="149">
        <f t="shared" si="2"/>
        <v>0</v>
      </c>
    </row>
    <row r="29" spans="1:11" s="16" customFormat="1" ht="51">
      <c r="A29" s="129" t="s">
        <v>132</v>
      </c>
      <c r="B29" s="159" t="s">
        <v>8</v>
      </c>
      <c r="C29" s="147">
        <v>0</v>
      </c>
      <c r="D29" s="147">
        <v>0</v>
      </c>
      <c r="E29" s="147">
        <v>0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</row>
    <row r="30" spans="1:11" s="16" customFormat="1" ht="38.25">
      <c r="A30" s="129" t="s">
        <v>133</v>
      </c>
      <c r="B30" s="159" t="s">
        <v>40</v>
      </c>
      <c r="C30" s="161">
        <f>'УЭР иАПК '!C11</f>
        <v>7236</v>
      </c>
      <c r="D30" s="161">
        <f>'УЭР иАПК '!D11</f>
        <v>6555</v>
      </c>
      <c r="E30" s="161">
        <f>'УЭР иАПК '!E11</f>
        <v>6519</v>
      </c>
      <c r="F30" s="161">
        <f>'УЭР иАПК '!F11</f>
        <v>6500</v>
      </c>
      <c r="G30" s="161">
        <f>'УЭР иАПК '!G11</f>
        <v>6500</v>
      </c>
      <c r="H30" s="161">
        <f>'УЭР иАПК '!H11</f>
        <v>6500</v>
      </c>
      <c r="I30" s="161">
        <f>'УЭР иАПК '!I11</f>
        <v>6500</v>
      </c>
      <c r="J30" s="161">
        <f>'УЭР иАПК '!J11</f>
        <v>6500</v>
      </c>
      <c r="K30" s="161">
        <f>'УЭР иАПК '!K11</f>
        <v>6500</v>
      </c>
    </row>
    <row r="31" spans="1:11" ht="25.5">
      <c r="A31" s="162" t="s">
        <v>128</v>
      </c>
      <c r="B31" s="163"/>
      <c r="C31" s="164"/>
      <c r="D31" s="164"/>
      <c r="E31" s="164"/>
      <c r="F31" s="164"/>
      <c r="G31" s="164"/>
      <c r="H31" s="164"/>
      <c r="I31" s="164"/>
      <c r="J31" s="164"/>
      <c r="K31" s="165"/>
    </row>
    <row r="32" spans="1:11" ht="51">
      <c r="A32" s="111" t="s">
        <v>202</v>
      </c>
      <c r="B32" s="112" t="s">
        <v>89</v>
      </c>
      <c r="C32" s="152">
        <v>14</v>
      </c>
      <c r="D32" s="152">
        <v>17.9</v>
      </c>
      <c r="E32" s="152">
        <v>21.6</v>
      </c>
      <c r="F32" s="152">
        <v>26.3</v>
      </c>
      <c r="G32" s="152">
        <v>26.3</v>
      </c>
      <c r="H32" s="152">
        <f>F32*H33*H34/10000</f>
        <v>32.38056</v>
      </c>
      <c r="I32" s="152">
        <f>G32*I33*I34/10000</f>
        <v>32.38056</v>
      </c>
      <c r="J32" s="152">
        <f>H32*J33*J34/10000</f>
        <v>40.142180232</v>
      </c>
      <c r="K32" s="152">
        <f>I32*K33*K34/10000</f>
        <v>40.142180232</v>
      </c>
    </row>
    <row r="33" spans="1:11" ht="38.25">
      <c r="A33" s="113" t="s">
        <v>25</v>
      </c>
      <c r="B33" s="112" t="s">
        <v>16</v>
      </c>
      <c r="C33" s="152">
        <v>85.2</v>
      </c>
      <c r="D33" s="152">
        <v>115</v>
      </c>
      <c r="E33" s="152">
        <v>112.8</v>
      </c>
      <c r="F33" s="152">
        <v>112.3</v>
      </c>
      <c r="G33" s="152">
        <v>112.3</v>
      </c>
      <c r="H33" s="152">
        <v>114</v>
      </c>
      <c r="I33" s="152">
        <v>114</v>
      </c>
      <c r="J33" s="152">
        <v>115</v>
      </c>
      <c r="K33" s="152">
        <v>115</v>
      </c>
    </row>
    <row r="34" spans="1:11" ht="38.25">
      <c r="A34" s="114" t="s">
        <v>127</v>
      </c>
      <c r="B34" s="112" t="s">
        <v>16</v>
      </c>
      <c r="C34" s="152"/>
      <c r="D34" s="152">
        <v>113.5</v>
      </c>
      <c r="E34" s="152">
        <v>108.5</v>
      </c>
      <c r="F34" s="152">
        <v>108.2</v>
      </c>
      <c r="G34" s="152">
        <v>108.2</v>
      </c>
      <c r="H34" s="152">
        <v>108</v>
      </c>
      <c r="I34" s="152">
        <v>108</v>
      </c>
      <c r="J34" s="152">
        <v>107.8</v>
      </c>
      <c r="K34" s="152">
        <v>107.8</v>
      </c>
    </row>
    <row r="35" spans="1:11" ht="51">
      <c r="A35" s="111" t="s">
        <v>203</v>
      </c>
      <c r="B35" s="112" t="s">
        <v>89</v>
      </c>
      <c r="C35" s="152">
        <v>61.8</v>
      </c>
      <c r="D35" s="152">
        <v>67.9</v>
      </c>
      <c r="E35" s="152">
        <v>85.1</v>
      </c>
      <c r="F35" s="152">
        <v>94.2</v>
      </c>
      <c r="G35" s="152">
        <v>94.2</v>
      </c>
      <c r="H35" s="152">
        <v>104</v>
      </c>
      <c r="I35" s="152">
        <v>104</v>
      </c>
      <c r="J35" s="152">
        <v>114</v>
      </c>
      <c r="K35" s="152">
        <v>114</v>
      </c>
    </row>
    <row r="36" spans="1:11" ht="38.25">
      <c r="A36" s="113" t="s">
        <v>25</v>
      </c>
      <c r="B36" s="112" t="s">
        <v>16</v>
      </c>
      <c r="C36" s="152">
        <v>92.8</v>
      </c>
      <c r="D36" s="152">
        <v>96.4</v>
      </c>
      <c r="E36" s="152">
        <v>112.9</v>
      </c>
      <c r="F36" s="152">
        <v>100.4</v>
      </c>
      <c r="G36" s="152">
        <v>100.4</v>
      </c>
      <c r="H36" s="152">
        <v>100.4</v>
      </c>
      <c r="I36" s="152">
        <v>100.4</v>
      </c>
      <c r="J36" s="152">
        <v>100.1</v>
      </c>
      <c r="K36" s="152">
        <v>100.1</v>
      </c>
    </row>
    <row r="37" spans="1:11" ht="38.25">
      <c r="A37" s="114" t="s">
        <v>127</v>
      </c>
      <c r="B37" s="112" t="s">
        <v>16</v>
      </c>
      <c r="C37" s="152"/>
      <c r="D37" s="152">
        <v>105.5</v>
      </c>
      <c r="E37" s="152">
        <v>111</v>
      </c>
      <c r="F37" s="152">
        <v>110.2</v>
      </c>
      <c r="G37" s="152">
        <v>110.2</v>
      </c>
      <c r="H37" s="152">
        <v>110</v>
      </c>
      <c r="I37" s="152">
        <v>110</v>
      </c>
      <c r="J37" s="152">
        <v>109.5</v>
      </c>
      <c r="K37" s="152">
        <v>109.5</v>
      </c>
    </row>
    <row r="38" spans="1:11" s="16" customFormat="1" ht="12.75">
      <c r="A38" s="13"/>
      <c r="B38" s="15"/>
      <c r="C38" s="56"/>
      <c r="D38" s="56"/>
      <c r="E38" s="56"/>
      <c r="F38" s="56"/>
      <c r="G38" s="56"/>
      <c r="H38" s="56"/>
      <c r="I38" s="56"/>
      <c r="J38" s="56"/>
      <c r="K38" s="56"/>
    </row>
    <row r="39" spans="1:11" s="77" customFormat="1" ht="30.75" customHeight="1">
      <c r="A39" s="278" t="s">
        <v>122</v>
      </c>
      <c r="B39" s="279"/>
      <c r="C39" s="279"/>
      <c r="D39" s="279"/>
      <c r="E39" s="279"/>
      <c r="F39" s="279"/>
      <c r="G39" s="279"/>
      <c r="H39" s="279"/>
      <c r="I39" s="279"/>
      <c r="J39" s="59"/>
      <c r="K39" s="59"/>
    </row>
    <row r="40" spans="1:9" ht="12.75">
      <c r="A40" s="51"/>
      <c r="B40" s="3"/>
      <c r="C40" s="78"/>
      <c r="D40" s="78"/>
      <c r="E40" s="78"/>
      <c r="F40" s="52"/>
      <c r="G40" s="78"/>
      <c r="H40" s="50"/>
      <c r="I40" s="50"/>
    </row>
    <row r="41" spans="1:9" ht="12.75">
      <c r="A41" s="54" t="s">
        <v>11</v>
      </c>
      <c r="B41" s="55" t="s">
        <v>234</v>
      </c>
      <c r="C41" s="88"/>
      <c r="D41" s="88"/>
      <c r="E41" s="20"/>
      <c r="F41" s="20"/>
      <c r="G41" s="20"/>
      <c r="H41" s="20"/>
      <c r="I41" s="20"/>
    </row>
    <row r="42" spans="1:9" ht="12.75">
      <c r="A42" s="54" t="s">
        <v>12</v>
      </c>
      <c r="B42" s="55" t="s">
        <v>235</v>
      </c>
      <c r="C42" s="88"/>
      <c r="D42" s="88"/>
      <c r="E42" s="20"/>
      <c r="F42" s="20"/>
      <c r="G42" s="20"/>
      <c r="H42" s="20"/>
      <c r="I42" s="20"/>
    </row>
    <row r="43" spans="1:9" ht="12.75">
      <c r="A43" s="54" t="s">
        <v>13</v>
      </c>
      <c r="B43" s="55" t="s">
        <v>236</v>
      </c>
      <c r="C43" s="88"/>
      <c r="D43" s="88"/>
      <c r="E43" s="20"/>
      <c r="F43" s="20"/>
      <c r="G43" s="20"/>
      <c r="H43" s="20"/>
      <c r="I43" s="20"/>
    </row>
  </sheetData>
  <sheetProtection/>
  <mergeCells count="15">
    <mergeCell ref="A39:I39"/>
    <mergeCell ref="A11:K11"/>
    <mergeCell ref="B7:B9"/>
    <mergeCell ref="C8:C9"/>
    <mergeCell ref="A1:K1"/>
    <mergeCell ref="A2:K2"/>
    <mergeCell ref="A3:K3"/>
    <mergeCell ref="F7:K7"/>
    <mergeCell ref="C7:D7"/>
    <mergeCell ref="A7:A9"/>
    <mergeCell ref="D8:D9"/>
    <mergeCell ref="E8:E9"/>
    <mergeCell ref="F8:G8"/>
    <mergeCell ref="H8:I8"/>
    <mergeCell ref="J8:K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4">
      <selection activeCell="C13" sqref="C13:K13"/>
    </sheetView>
  </sheetViews>
  <sheetFormatPr defaultColWidth="9.140625" defaultRowHeight="12.75"/>
  <cols>
    <col min="1" max="1" width="35.00390625" style="0" customWidth="1"/>
    <col min="2" max="2" width="12.28125" style="0" customWidth="1"/>
    <col min="4" max="4" width="10.421875" style="0" customWidth="1"/>
  </cols>
  <sheetData>
    <row r="1" spans="1:11" ht="18">
      <c r="A1" s="254" t="s">
        <v>71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5">
      <c r="A2" s="255" t="s">
        <v>237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2.75">
      <c r="A3" s="256" t="s">
        <v>228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1" ht="12.75">
      <c r="A4" s="28"/>
      <c r="B4" s="30"/>
      <c r="C4" s="29"/>
      <c r="D4" s="29"/>
      <c r="E4" s="21"/>
      <c r="F4" s="21"/>
      <c r="G4" s="21"/>
      <c r="H4" s="21"/>
      <c r="I4" s="21"/>
      <c r="J4" s="21"/>
      <c r="K4" s="21"/>
    </row>
    <row r="5" spans="1:11" ht="12.75">
      <c r="A5" s="21"/>
      <c r="B5" s="28"/>
      <c r="C5" s="29"/>
      <c r="D5" s="29"/>
      <c r="E5" s="21"/>
      <c r="F5" s="21"/>
      <c r="G5" s="21"/>
      <c r="H5" s="21"/>
      <c r="I5" s="21"/>
      <c r="J5" s="21"/>
      <c r="K5" s="21"/>
    </row>
    <row r="6" spans="1:11" ht="13.5" thickBot="1">
      <c r="A6" s="28"/>
      <c r="B6" s="30"/>
      <c r="C6" s="31"/>
      <c r="D6" s="31"/>
      <c r="E6" s="21"/>
      <c r="F6" s="21"/>
      <c r="G6" s="21"/>
      <c r="H6" s="21"/>
      <c r="I6" s="21"/>
      <c r="J6" s="21"/>
      <c r="K6" s="21"/>
    </row>
    <row r="7" spans="1:11" ht="13.5" thickBot="1">
      <c r="A7" s="268" t="s">
        <v>2</v>
      </c>
      <c r="B7" s="280" t="s">
        <v>72</v>
      </c>
      <c r="C7" s="277" t="s">
        <v>70</v>
      </c>
      <c r="D7" s="283"/>
      <c r="E7" s="43" t="s">
        <v>0</v>
      </c>
      <c r="F7" s="277" t="s">
        <v>1</v>
      </c>
      <c r="G7" s="277"/>
      <c r="H7" s="277"/>
      <c r="I7" s="277"/>
      <c r="J7" s="277"/>
      <c r="K7" s="277"/>
    </row>
    <row r="8" spans="1:11" ht="13.5" thickBot="1">
      <c r="A8" s="269"/>
      <c r="B8" s="281"/>
      <c r="C8" s="268">
        <v>2009</v>
      </c>
      <c r="D8" s="268">
        <v>2010</v>
      </c>
      <c r="E8" s="268">
        <v>2011</v>
      </c>
      <c r="F8" s="277">
        <v>2012</v>
      </c>
      <c r="G8" s="277"/>
      <c r="H8" s="277">
        <v>2013</v>
      </c>
      <c r="I8" s="277"/>
      <c r="J8" s="277">
        <v>2014</v>
      </c>
      <c r="K8" s="277"/>
    </row>
    <row r="9" spans="1:11" ht="13.5" thickBot="1">
      <c r="A9" s="270"/>
      <c r="B9" s="282"/>
      <c r="C9" s="270"/>
      <c r="D9" s="270"/>
      <c r="E9" s="270"/>
      <c r="F9" s="46" t="s">
        <v>3</v>
      </c>
      <c r="G9" s="46" t="s">
        <v>4</v>
      </c>
      <c r="H9" s="46" t="s">
        <v>3</v>
      </c>
      <c r="I9" s="46" t="s">
        <v>4</v>
      </c>
      <c r="J9" s="46" t="s">
        <v>3</v>
      </c>
      <c r="K9" s="46" t="s">
        <v>4</v>
      </c>
    </row>
    <row r="10" spans="1:11" ht="12.75">
      <c r="A10" s="47" t="s">
        <v>5</v>
      </c>
      <c r="B10" s="48" t="s">
        <v>6</v>
      </c>
      <c r="C10" s="73">
        <v>1</v>
      </c>
      <c r="D10" s="73">
        <v>2</v>
      </c>
      <c r="E10" s="73">
        <v>3</v>
      </c>
      <c r="F10" s="73">
        <v>4</v>
      </c>
      <c r="G10" s="73">
        <v>5</v>
      </c>
      <c r="H10" s="73">
        <v>6</v>
      </c>
      <c r="I10" s="73">
        <v>7</v>
      </c>
      <c r="J10" s="73">
        <v>8</v>
      </c>
      <c r="K10" s="73">
        <v>9</v>
      </c>
    </row>
    <row r="11" spans="1:11" ht="12.75">
      <c r="A11" s="260" t="s">
        <v>105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</row>
    <row r="12" spans="1:11" ht="25.5" customHeight="1">
      <c r="A12" s="111" t="s">
        <v>106</v>
      </c>
      <c r="B12" s="140" t="s">
        <v>107</v>
      </c>
      <c r="C12" s="98">
        <f>'Упо в жизнеобес'!C12</f>
        <v>164.4</v>
      </c>
      <c r="D12" s="98">
        <f>'Упо в жизнеобес'!D12</f>
        <v>175.7</v>
      </c>
      <c r="E12" s="98">
        <f>'Упо в жизнеобес'!E12</f>
        <v>179.7</v>
      </c>
      <c r="F12" s="98">
        <f>'Упо в жизнеобес'!F12</f>
        <v>181</v>
      </c>
      <c r="G12" s="98">
        <f>'Упо в жизнеобес'!G12</f>
        <v>181</v>
      </c>
      <c r="H12" s="98">
        <f>'Упо в жизнеобес'!H12</f>
        <v>182.3</v>
      </c>
      <c r="I12" s="98">
        <f>'Упо в жизнеобес'!I12</f>
        <v>182.5</v>
      </c>
      <c r="J12" s="98">
        <f>'Упо в жизнеобес'!J12</f>
        <v>183.6</v>
      </c>
      <c r="K12" s="98">
        <f>'Упо в жизнеобес'!K12</f>
        <v>183.8</v>
      </c>
    </row>
    <row r="13" spans="1:11" ht="45" customHeight="1">
      <c r="A13" s="141" t="s">
        <v>134</v>
      </c>
      <c r="B13" s="143" t="s">
        <v>37</v>
      </c>
      <c r="C13" s="147">
        <v>2.6</v>
      </c>
      <c r="D13" s="147">
        <v>2.8</v>
      </c>
      <c r="E13" s="147">
        <v>4</v>
      </c>
      <c r="F13" s="147">
        <v>1.3</v>
      </c>
      <c r="G13" s="147">
        <v>1.4</v>
      </c>
      <c r="H13" s="147">
        <v>1.3</v>
      </c>
      <c r="I13" s="147">
        <v>1.4</v>
      </c>
      <c r="J13" s="147">
        <v>1.3</v>
      </c>
      <c r="K13" s="147">
        <v>1.4</v>
      </c>
    </row>
    <row r="14" spans="1:11" ht="54" customHeight="1">
      <c r="A14" s="145" t="s">
        <v>38</v>
      </c>
      <c r="B14" s="64" t="s">
        <v>123</v>
      </c>
      <c r="C14" s="142">
        <f>C12/(C15/1000)</f>
        <v>25.01902297975955</v>
      </c>
      <c r="D14" s="142">
        <f aca="true" t="shared" si="0" ref="D14:K14">D12/(D15/1000)</f>
        <v>26.873661670235542</v>
      </c>
      <c r="E14" s="142">
        <f t="shared" si="0"/>
        <v>27.646153846153844</v>
      </c>
      <c r="F14" s="142">
        <f t="shared" si="0"/>
        <v>27.846153846153847</v>
      </c>
      <c r="G14" s="142">
        <f t="shared" si="0"/>
        <v>27.846153846153847</v>
      </c>
      <c r="H14" s="142">
        <f t="shared" si="0"/>
        <v>28.04615384615385</v>
      </c>
      <c r="I14" s="142">
        <f t="shared" si="0"/>
        <v>28.076923076923077</v>
      </c>
      <c r="J14" s="142">
        <f t="shared" si="0"/>
        <v>28.246153846153845</v>
      </c>
      <c r="K14" s="142">
        <f t="shared" si="0"/>
        <v>28.27692307692308</v>
      </c>
    </row>
    <row r="15" spans="1:11" ht="47.25" customHeight="1">
      <c r="A15" s="141" t="s">
        <v>177</v>
      </c>
      <c r="B15" s="144" t="s">
        <v>40</v>
      </c>
      <c r="C15" s="134">
        <f>'УЭР иАПК '!C10</f>
        <v>6571</v>
      </c>
      <c r="D15" s="134">
        <f>'УЭР иАПК '!D10</f>
        <v>6538</v>
      </c>
      <c r="E15" s="134">
        <f>'УЭР иАПК '!E10</f>
        <v>6500</v>
      </c>
      <c r="F15" s="134">
        <f>'УЭР иАПК '!F10</f>
        <v>6500</v>
      </c>
      <c r="G15" s="134">
        <f>'УЭР иАПК '!G10</f>
        <v>6500</v>
      </c>
      <c r="H15" s="134">
        <f>'УЭР иАПК '!H10</f>
        <v>6500</v>
      </c>
      <c r="I15" s="134">
        <f>'УЭР иАПК '!I10</f>
        <v>6500</v>
      </c>
      <c r="J15" s="134">
        <f>'УЭР иАПК '!J10</f>
        <v>6500</v>
      </c>
      <c r="K15" s="134">
        <f>'УЭР иАПК '!K10</f>
        <v>6500</v>
      </c>
    </row>
    <row r="16" spans="1:11" s="16" customFormat="1" ht="12.75">
      <c r="A16" s="260" t="s">
        <v>91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</row>
    <row r="17" spans="1:11" s="16" customFormat="1" ht="63.75">
      <c r="A17" s="146" t="s">
        <v>29</v>
      </c>
      <c r="B17" s="47" t="s">
        <v>24</v>
      </c>
      <c r="C17" s="147">
        <v>141</v>
      </c>
      <c r="D17" s="149">
        <v>89.7</v>
      </c>
      <c r="E17" s="147">
        <f>(D17*E18*E19)/10000</f>
        <v>81.041259</v>
      </c>
      <c r="F17" s="147">
        <v>33.4</v>
      </c>
      <c r="G17" s="147">
        <v>33.4</v>
      </c>
      <c r="H17" s="147">
        <f>F17*H18*H19/10000</f>
        <v>36.1156872</v>
      </c>
      <c r="I17" s="147">
        <f>G17*I18*I19/10000</f>
        <v>37.3027566</v>
      </c>
      <c r="J17" s="147">
        <f>H17*J18*J19/10000</f>
        <v>40.108456998396</v>
      </c>
      <c r="K17" s="147">
        <f>I17*K18*K19/10000</f>
        <v>41.306685282417604</v>
      </c>
    </row>
    <row r="18" spans="1:11" s="16" customFormat="1" ht="51">
      <c r="A18" s="113" t="s">
        <v>25</v>
      </c>
      <c r="B18" s="110" t="s">
        <v>17</v>
      </c>
      <c r="C18" s="147">
        <v>114.5</v>
      </c>
      <c r="D18" s="139">
        <v>60.6</v>
      </c>
      <c r="E18" s="139">
        <v>83.5</v>
      </c>
      <c r="F18" s="139">
        <v>38.3</v>
      </c>
      <c r="G18" s="139">
        <v>38.3</v>
      </c>
      <c r="H18" s="139">
        <v>100.4</v>
      </c>
      <c r="I18" s="139">
        <v>103.7</v>
      </c>
      <c r="J18" s="139">
        <v>103.5</v>
      </c>
      <c r="K18" s="139">
        <v>103.2</v>
      </c>
    </row>
    <row r="19" spans="1:11" s="16" customFormat="1" ht="51">
      <c r="A19" s="114" t="s">
        <v>127</v>
      </c>
      <c r="B19" s="110" t="s">
        <v>17</v>
      </c>
      <c r="C19" s="147">
        <v>107.7</v>
      </c>
      <c r="D19" s="148">
        <v>104.9</v>
      </c>
      <c r="E19" s="148">
        <v>108.2</v>
      </c>
      <c r="F19" s="148">
        <v>107.8</v>
      </c>
      <c r="G19" s="148">
        <v>107.8</v>
      </c>
      <c r="H19" s="148">
        <v>107.7</v>
      </c>
      <c r="I19" s="148">
        <v>107.7</v>
      </c>
      <c r="J19" s="148">
        <v>107.3</v>
      </c>
      <c r="K19" s="148">
        <v>107.3</v>
      </c>
    </row>
    <row r="20" spans="1:11" s="16" customFormat="1" ht="41.25" customHeight="1">
      <c r="A20" s="146" t="s">
        <v>64</v>
      </c>
      <c r="B20" s="110" t="s">
        <v>26</v>
      </c>
      <c r="C20" s="147">
        <v>2.6</v>
      </c>
      <c r="D20" s="147">
        <v>2.8</v>
      </c>
      <c r="E20" s="147">
        <v>4</v>
      </c>
      <c r="F20" s="147">
        <v>1.3</v>
      </c>
      <c r="G20" s="147">
        <v>1.4</v>
      </c>
      <c r="H20" s="147">
        <v>1.3</v>
      </c>
      <c r="I20" s="147">
        <v>1.4</v>
      </c>
      <c r="J20" s="147">
        <v>1.3</v>
      </c>
      <c r="K20" s="147">
        <v>1.4</v>
      </c>
    </row>
    <row r="21" spans="1:11" s="16" customFormat="1" ht="51">
      <c r="A21" s="146" t="s">
        <v>27</v>
      </c>
      <c r="B21" s="110" t="s">
        <v>28</v>
      </c>
      <c r="C21" s="147">
        <v>2.6</v>
      </c>
      <c r="D21" s="147">
        <v>0.9</v>
      </c>
      <c r="E21" s="147">
        <v>1.4</v>
      </c>
      <c r="F21" s="147">
        <v>1.3</v>
      </c>
      <c r="G21" s="147">
        <v>1.4</v>
      </c>
      <c r="H21" s="147">
        <v>1.3</v>
      </c>
      <c r="I21" s="147">
        <v>1.4</v>
      </c>
      <c r="J21" s="147">
        <v>1.3</v>
      </c>
      <c r="K21" s="147">
        <v>1.4</v>
      </c>
    </row>
  </sheetData>
  <sheetProtection/>
  <mergeCells count="15">
    <mergeCell ref="A1:K1"/>
    <mergeCell ref="A2:K2"/>
    <mergeCell ref="A3:K3"/>
    <mergeCell ref="A7:A9"/>
    <mergeCell ref="B7:B9"/>
    <mergeCell ref="C7:D7"/>
    <mergeCell ref="F7:K7"/>
    <mergeCell ref="C8:C9"/>
    <mergeCell ref="D8:D9"/>
    <mergeCell ref="E8:E9"/>
    <mergeCell ref="A16:K16"/>
    <mergeCell ref="F8:G8"/>
    <mergeCell ref="H8:I8"/>
    <mergeCell ref="J8:K8"/>
    <mergeCell ref="A11:K11"/>
  </mergeCells>
  <printOptions/>
  <pageMargins left="0.75" right="0.75" top="1" bottom="1" header="0.5" footer="0.5"/>
  <pageSetup horizontalDpi="600" verticalDpi="600" orientation="landscape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A11" sqref="A11:K47"/>
    </sheetView>
  </sheetViews>
  <sheetFormatPr defaultColWidth="9.140625" defaultRowHeight="12.75"/>
  <cols>
    <col min="1" max="1" width="38.421875" style="21" customWidth="1"/>
    <col min="2" max="2" width="13.57421875" style="21" customWidth="1"/>
    <col min="3" max="3" width="9.421875" style="21" customWidth="1"/>
    <col min="4" max="4" width="8.7109375" style="21" customWidth="1"/>
    <col min="5" max="5" width="9.140625" style="21" customWidth="1"/>
    <col min="6" max="6" width="10.28125" style="21" bestFit="1" customWidth="1"/>
    <col min="7" max="7" width="9.28125" style="21" customWidth="1"/>
    <col min="8" max="8" width="8.8515625" style="21" customWidth="1"/>
    <col min="9" max="11" width="10.28125" style="21" bestFit="1" customWidth="1"/>
    <col min="12" max="16384" width="9.140625" style="21" customWidth="1"/>
  </cols>
  <sheetData>
    <row r="1" spans="1:11" ht="18">
      <c r="A1" s="254" t="s">
        <v>71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s="84" customFormat="1" ht="15">
      <c r="A2" s="255" t="s">
        <v>237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s="84" customFormat="1" ht="12.75">
      <c r="A3" s="256" t="s">
        <v>228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3" ht="12.75">
      <c r="A4" s="30"/>
      <c r="B4" s="29"/>
      <c r="C4" s="29"/>
    </row>
    <row r="5" spans="2:4" ht="12.75">
      <c r="B5" s="28"/>
      <c r="C5" s="29"/>
      <c r="D5" s="29"/>
    </row>
    <row r="6" spans="1:4" ht="13.5" thickBot="1">
      <c r="A6" s="28"/>
      <c r="B6" s="30"/>
      <c r="C6" s="31"/>
      <c r="D6" s="31"/>
    </row>
    <row r="7" spans="1:11" ht="13.5" thickBot="1">
      <c r="A7" s="268" t="s">
        <v>2</v>
      </c>
      <c r="B7" s="280" t="s">
        <v>72</v>
      </c>
      <c r="C7" s="277" t="s">
        <v>70</v>
      </c>
      <c r="D7" s="283"/>
      <c r="E7" s="43" t="s">
        <v>0</v>
      </c>
      <c r="F7" s="277" t="s">
        <v>1</v>
      </c>
      <c r="G7" s="277"/>
      <c r="H7" s="277"/>
      <c r="I7" s="277"/>
      <c r="J7" s="277"/>
      <c r="K7" s="277"/>
    </row>
    <row r="8" spans="1:11" ht="13.5" thickBot="1">
      <c r="A8" s="269"/>
      <c r="B8" s="281"/>
      <c r="C8" s="268">
        <v>2009</v>
      </c>
      <c r="D8" s="268">
        <v>2010</v>
      </c>
      <c r="E8" s="268">
        <v>2011</v>
      </c>
      <c r="F8" s="277">
        <v>2012</v>
      </c>
      <c r="G8" s="277"/>
      <c r="H8" s="277">
        <v>2013</v>
      </c>
      <c r="I8" s="277"/>
      <c r="J8" s="277">
        <v>2014</v>
      </c>
      <c r="K8" s="277"/>
    </row>
    <row r="9" spans="1:11" ht="13.5" thickBot="1">
      <c r="A9" s="270"/>
      <c r="B9" s="282"/>
      <c r="C9" s="270"/>
      <c r="D9" s="270"/>
      <c r="E9" s="270"/>
      <c r="F9" s="46" t="s">
        <v>3</v>
      </c>
      <c r="G9" s="46" t="s">
        <v>4</v>
      </c>
      <c r="H9" s="46" t="s">
        <v>3</v>
      </c>
      <c r="I9" s="46" t="s">
        <v>4</v>
      </c>
      <c r="J9" s="46" t="s">
        <v>3</v>
      </c>
      <c r="K9" s="46" t="s">
        <v>4</v>
      </c>
    </row>
    <row r="10" spans="1:11" ht="12.75">
      <c r="A10" s="60" t="s">
        <v>5</v>
      </c>
      <c r="B10" s="48" t="s">
        <v>6</v>
      </c>
      <c r="C10" s="73">
        <v>1</v>
      </c>
      <c r="D10" s="73">
        <v>2</v>
      </c>
      <c r="E10" s="73">
        <v>3</v>
      </c>
      <c r="F10" s="73">
        <v>4</v>
      </c>
      <c r="G10" s="73">
        <v>5</v>
      </c>
      <c r="H10" s="73">
        <v>6</v>
      </c>
      <c r="I10" s="73">
        <v>7</v>
      </c>
      <c r="J10" s="73">
        <v>8</v>
      </c>
      <c r="K10" s="80">
        <v>9</v>
      </c>
    </row>
    <row r="11" spans="1:11" ht="12.75">
      <c r="A11" s="260" t="s">
        <v>112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</row>
    <row r="12" spans="1:11" ht="12.75">
      <c r="A12" s="19" t="s">
        <v>46</v>
      </c>
      <c r="B12" s="81"/>
      <c r="C12" s="82"/>
      <c r="D12" s="82"/>
      <c r="E12" s="82"/>
      <c r="F12" s="82"/>
      <c r="G12" s="82"/>
      <c r="H12" s="82"/>
      <c r="I12" s="82"/>
      <c r="J12" s="82"/>
      <c r="K12" s="82"/>
    </row>
    <row r="13" spans="1:11" ht="38.25">
      <c r="A13" s="101" t="s">
        <v>113</v>
      </c>
      <c r="B13" s="102" t="s">
        <v>47</v>
      </c>
      <c r="C13" s="99">
        <f>C15/(C14/1000)*10</f>
        <v>0</v>
      </c>
      <c r="D13" s="99">
        <f aca="true" t="shared" si="0" ref="D13:K13">D15/(D14/1000)*10</f>
        <v>0</v>
      </c>
      <c r="E13" s="99">
        <f t="shared" si="0"/>
        <v>0</v>
      </c>
      <c r="F13" s="99">
        <f t="shared" si="0"/>
        <v>0</v>
      </c>
      <c r="G13" s="99">
        <f t="shared" si="0"/>
        <v>0</v>
      </c>
      <c r="H13" s="99">
        <f t="shared" si="0"/>
        <v>0</v>
      </c>
      <c r="I13" s="99">
        <f t="shared" si="0"/>
        <v>0</v>
      </c>
      <c r="J13" s="99">
        <f t="shared" si="0"/>
        <v>0</v>
      </c>
      <c r="K13" s="99">
        <f t="shared" si="0"/>
        <v>0</v>
      </c>
    </row>
    <row r="14" spans="1:11" ht="25.5">
      <c r="A14" s="103" t="s">
        <v>178</v>
      </c>
      <c r="B14" s="104" t="s">
        <v>40</v>
      </c>
      <c r="C14" s="100">
        <v>6571</v>
      </c>
      <c r="D14" s="100">
        <f>'УЭР иАПК '!D10</f>
        <v>6538</v>
      </c>
      <c r="E14" s="100">
        <f>'УЭР иАПК '!E10</f>
        <v>6500</v>
      </c>
      <c r="F14" s="100">
        <f>'УЭР иАПК '!F10</f>
        <v>6500</v>
      </c>
      <c r="G14" s="100">
        <f>'УЭР иАПК '!G10</f>
        <v>6500</v>
      </c>
      <c r="H14" s="100">
        <f>'УЭР иАПК '!H10</f>
        <v>6500</v>
      </c>
      <c r="I14" s="100">
        <f>'УЭР иАПК '!I10</f>
        <v>6500</v>
      </c>
      <c r="J14" s="100">
        <f>'УЭР иАПК '!J10</f>
        <v>6500</v>
      </c>
      <c r="K14" s="100">
        <f>'УЭР иАПК '!K10</f>
        <v>6500</v>
      </c>
    </row>
    <row r="15" spans="1:11" ht="12.75">
      <c r="A15" s="105" t="s">
        <v>145</v>
      </c>
      <c r="B15" s="102" t="s">
        <v>18</v>
      </c>
      <c r="C15" s="100"/>
      <c r="D15" s="100"/>
      <c r="E15" s="100"/>
      <c r="F15" s="100"/>
      <c r="G15" s="100"/>
      <c r="H15" s="100"/>
      <c r="I15" s="100"/>
      <c r="J15" s="100"/>
      <c r="K15" s="100"/>
    </row>
    <row r="16" spans="1:11" ht="38.25">
      <c r="A16" s="101" t="s">
        <v>144</v>
      </c>
      <c r="B16" s="102" t="s">
        <v>47</v>
      </c>
      <c r="C16" s="99">
        <f>C17/(C14/1000)*10</f>
        <v>4.565515142291889</v>
      </c>
      <c r="D16" s="99">
        <f aca="true" t="shared" si="1" ref="D16:K16">D17/(D14/1000)*10</f>
        <v>4.588559192413582</v>
      </c>
      <c r="E16" s="99">
        <f t="shared" si="1"/>
        <v>4.615384615384616</v>
      </c>
      <c r="F16" s="99">
        <f t="shared" si="1"/>
        <v>4.615384615384616</v>
      </c>
      <c r="G16" s="99">
        <f t="shared" si="1"/>
        <v>4.615384615384616</v>
      </c>
      <c r="H16" s="99">
        <f t="shared" si="1"/>
        <v>4.615384615384616</v>
      </c>
      <c r="I16" s="99">
        <f t="shared" si="1"/>
        <v>4.615384615384616</v>
      </c>
      <c r="J16" s="99">
        <f t="shared" si="1"/>
        <v>4.615384615384616</v>
      </c>
      <c r="K16" s="99">
        <f t="shared" si="1"/>
        <v>4.615384615384616</v>
      </c>
    </row>
    <row r="17" spans="1:11" ht="25.5">
      <c r="A17" s="103" t="s">
        <v>150</v>
      </c>
      <c r="B17" s="102" t="s">
        <v>18</v>
      </c>
      <c r="C17" s="100">
        <v>3</v>
      </c>
      <c r="D17" s="100">
        <v>3</v>
      </c>
      <c r="E17" s="100">
        <v>3</v>
      </c>
      <c r="F17" s="100">
        <v>3</v>
      </c>
      <c r="G17" s="100">
        <v>3</v>
      </c>
      <c r="H17" s="100">
        <v>3</v>
      </c>
      <c r="I17" s="100">
        <v>3</v>
      </c>
      <c r="J17" s="100">
        <v>3</v>
      </c>
      <c r="K17" s="100">
        <v>3</v>
      </c>
    </row>
    <row r="18" spans="1:11" ht="38.25">
      <c r="A18" s="106" t="s">
        <v>114</v>
      </c>
      <c r="B18" s="102" t="s">
        <v>47</v>
      </c>
      <c r="C18" s="99">
        <f>C19/(C14/1000)*10</f>
        <v>3.0436767615279257</v>
      </c>
      <c r="D18" s="99">
        <f aca="true" t="shared" si="2" ref="D18:K18">D19/(D14/1000)*10</f>
        <v>3.0590394616090544</v>
      </c>
      <c r="E18" s="99">
        <f t="shared" si="2"/>
        <v>3.076923076923077</v>
      </c>
      <c r="F18" s="99">
        <f t="shared" si="2"/>
        <v>3.076923076923077</v>
      </c>
      <c r="G18" s="99">
        <f t="shared" si="2"/>
        <v>3.076923076923077</v>
      </c>
      <c r="H18" s="99">
        <f t="shared" si="2"/>
        <v>3.076923076923077</v>
      </c>
      <c r="I18" s="99">
        <f t="shared" si="2"/>
        <v>3.076923076923077</v>
      </c>
      <c r="J18" s="99">
        <f t="shared" si="2"/>
        <v>3.076923076923077</v>
      </c>
      <c r="K18" s="99">
        <f t="shared" si="2"/>
        <v>3.076923076923077</v>
      </c>
    </row>
    <row r="19" spans="1:11" ht="25.5">
      <c r="A19" s="103" t="s">
        <v>151</v>
      </c>
      <c r="B19" s="107" t="s">
        <v>18</v>
      </c>
      <c r="C19" s="100">
        <v>2</v>
      </c>
      <c r="D19" s="100">
        <v>2</v>
      </c>
      <c r="E19" s="100">
        <v>2</v>
      </c>
      <c r="F19" s="100">
        <v>2</v>
      </c>
      <c r="G19" s="100">
        <v>2</v>
      </c>
      <c r="H19" s="100">
        <v>2</v>
      </c>
      <c r="I19" s="100">
        <v>2</v>
      </c>
      <c r="J19" s="100">
        <v>2</v>
      </c>
      <c r="K19" s="100">
        <v>2</v>
      </c>
    </row>
    <row r="20" spans="1:11" ht="38.25">
      <c r="A20" s="106" t="s">
        <v>152</v>
      </c>
      <c r="B20" s="107" t="s">
        <v>47</v>
      </c>
      <c r="C20" s="99">
        <f>C21/(C14/1000)*10</f>
        <v>0</v>
      </c>
      <c r="D20" s="99">
        <f aca="true" t="shared" si="3" ref="D20:K20">D21/(D14/1000)*10</f>
        <v>0</v>
      </c>
      <c r="E20" s="99">
        <f t="shared" si="3"/>
        <v>0</v>
      </c>
      <c r="F20" s="99">
        <f t="shared" si="3"/>
        <v>0</v>
      </c>
      <c r="G20" s="99">
        <f t="shared" si="3"/>
        <v>0</v>
      </c>
      <c r="H20" s="99">
        <f t="shared" si="3"/>
        <v>0</v>
      </c>
      <c r="I20" s="99">
        <f t="shared" si="3"/>
        <v>0</v>
      </c>
      <c r="J20" s="99">
        <f t="shared" si="3"/>
        <v>0</v>
      </c>
      <c r="K20" s="99">
        <f t="shared" si="3"/>
        <v>0</v>
      </c>
    </row>
    <row r="21" spans="1:11" ht="12.75">
      <c r="A21" s="103" t="s">
        <v>146</v>
      </c>
      <c r="B21" s="107" t="s">
        <v>18</v>
      </c>
      <c r="C21" s="100">
        <v>0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</row>
    <row r="22" spans="1:11" ht="51">
      <c r="A22" s="108" t="s">
        <v>141</v>
      </c>
      <c r="B22" s="107" t="s">
        <v>20</v>
      </c>
      <c r="C22" s="97">
        <f aca="true" t="shared" si="4" ref="C22:K22">C24/C26/12*1000</f>
        <v>17208.86075949367</v>
      </c>
      <c r="D22" s="97">
        <f t="shared" si="4"/>
        <v>16576.291079812207</v>
      </c>
      <c r="E22" s="97">
        <f t="shared" si="4"/>
        <v>17492.957746478874</v>
      </c>
      <c r="F22" s="97">
        <f t="shared" si="4"/>
        <v>18752.34741784038</v>
      </c>
      <c r="G22" s="97">
        <f t="shared" si="4"/>
        <v>18892.018779342725</v>
      </c>
      <c r="H22" s="97">
        <f t="shared" si="4"/>
        <v>18752.34741784038</v>
      </c>
      <c r="I22" s="97">
        <f t="shared" si="4"/>
        <v>19742.957746478874</v>
      </c>
      <c r="J22" s="97">
        <f t="shared" si="4"/>
        <v>18958.92018779343</v>
      </c>
      <c r="K22" s="97">
        <f t="shared" si="4"/>
        <v>20730.04694835681</v>
      </c>
    </row>
    <row r="23" spans="1:11" ht="63.75">
      <c r="A23" s="109" t="s">
        <v>204</v>
      </c>
      <c r="B23" s="110" t="s">
        <v>17</v>
      </c>
      <c r="C23" s="97">
        <v>105.6</v>
      </c>
      <c r="D23" s="97">
        <v>96.3</v>
      </c>
      <c r="E23" s="97">
        <v>105.5</v>
      </c>
      <c r="F23" s="97">
        <v>107.2</v>
      </c>
      <c r="G23" s="97">
        <v>108</v>
      </c>
      <c r="H23" s="97">
        <v>100</v>
      </c>
      <c r="I23" s="97">
        <v>104.5</v>
      </c>
      <c r="J23" s="97">
        <v>101.1</v>
      </c>
      <c r="K23" s="97">
        <v>105</v>
      </c>
    </row>
    <row r="24" spans="1:11" ht="38.25">
      <c r="A24" s="103" t="s">
        <v>142</v>
      </c>
      <c r="B24" s="102" t="s">
        <v>21</v>
      </c>
      <c r="C24" s="122">
        <v>16.314</v>
      </c>
      <c r="D24" s="122">
        <v>14.123</v>
      </c>
      <c r="E24" s="122">
        <v>14.904</v>
      </c>
      <c r="F24" s="122">
        <v>15.977</v>
      </c>
      <c r="G24" s="122">
        <v>16.096</v>
      </c>
      <c r="H24" s="122">
        <v>15.977</v>
      </c>
      <c r="I24" s="122">
        <v>16.821</v>
      </c>
      <c r="J24" s="122">
        <v>16.153</v>
      </c>
      <c r="K24" s="122">
        <v>17.662</v>
      </c>
    </row>
    <row r="25" spans="1:11" ht="51">
      <c r="A25" s="103" t="s">
        <v>222</v>
      </c>
      <c r="B25" s="110" t="s">
        <v>17</v>
      </c>
      <c r="C25" s="97">
        <v>105.4</v>
      </c>
      <c r="D25" s="97">
        <f>D24/C24*100</f>
        <v>86.56981733480445</v>
      </c>
      <c r="E25" s="97">
        <f>E24/D24*100</f>
        <v>105.52998654676769</v>
      </c>
      <c r="F25" s="97">
        <f>F24/E24*100</f>
        <v>107.19940955448202</v>
      </c>
      <c r="G25" s="97">
        <f>G24/E24*100</f>
        <v>107.99785292538915</v>
      </c>
      <c r="H25" s="97">
        <f>H24/F24*100</f>
        <v>100</v>
      </c>
      <c r="I25" s="97">
        <f>I24/G24*100</f>
        <v>104.50422465208749</v>
      </c>
      <c r="J25" s="97">
        <f>J24/H24*100</f>
        <v>101.10158352631909</v>
      </c>
      <c r="K25" s="97">
        <f>K24/I24*100</f>
        <v>104.99970275251174</v>
      </c>
    </row>
    <row r="26" spans="1:11" ht="51">
      <c r="A26" s="103" t="s">
        <v>143</v>
      </c>
      <c r="B26" s="102" t="s">
        <v>8</v>
      </c>
      <c r="C26" s="122">
        <v>0.079</v>
      </c>
      <c r="D26" s="122">
        <v>0.071</v>
      </c>
      <c r="E26" s="122">
        <v>0.071</v>
      </c>
      <c r="F26" s="122">
        <v>0.071</v>
      </c>
      <c r="G26" s="122">
        <v>0.071</v>
      </c>
      <c r="H26" s="122">
        <v>0.071</v>
      </c>
      <c r="I26" s="122">
        <v>0.071</v>
      </c>
      <c r="J26" s="122">
        <v>0.071</v>
      </c>
      <c r="K26" s="122">
        <v>0.071</v>
      </c>
    </row>
    <row r="27" spans="1:11" ht="51">
      <c r="A27" s="103" t="s">
        <v>223</v>
      </c>
      <c r="B27" s="110" t="s">
        <v>17</v>
      </c>
      <c r="C27" s="97">
        <v>89.9</v>
      </c>
      <c r="D27" s="97">
        <f>D26/C26*100</f>
        <v>89.87341772151898</v>
      </c>
      <c r="E27" s="97">
        <f>E26/D26*100</f>
        <v>100</v>
      </c>
      <c r="F27" s="97">
        <f>F26/E26*100</f>
        <v>100</v>
      </c>
      <c r="G27" s="97">
        <f>G26/E26*100</f>
        <v>100</v>
      </c>
      <c r="H27" s="97">
        <f>H26/F26*100</f>
        <v>100</v>
      </c>
      <c r="I27" s="97">
        <f>I26/G26*100</f>
        <v>100</v>
      </c>
      <c r="J27" s="97">
        <f>J26/H26*100</f>
        <v>100</v>
      </c>
      <c r="K27" s="97">
        <f>K26/I26*100</f>
        <v>100</v>
      </c>
    </row>
    <row r="28" spans="1:11" ht="51">
      <c r="A28" s="111" t="s">
        <v>115</v>
      </c>
      <c r="B28" s="112" t="s">
        <v>89</v>
      </c>
      <c r="C28" s="239">
        <v>4.34</v>
      </c>
      <c r="D28" s="239">
        <v>4.34</v>
      </c>
      <c r="E28" s="239">
        <v>3.92</v>
      </c>
      <c r="F28" s="239">
        <v>4.09</v>
      </c>
      <c r="G28" s="239">
        <v>4.11</v>
      </c>
      <c r="H28" s="239">
        <v>4.31</v>
      </c>
      <c r="I28" s="239">
        <v>4.35</v>
      </c>
      <c r="J28" s="239">
        <v>4.57</v>
      </c>
      <c r="K28" s="239">
        <v>4.64</v>
      </c>
    </row>
    <row r="29" spans="1:11" ht="51">
      <c r="A29" s="113" t="s">
        <v>25</v>
      </c>
      <c r="B29" s="112" t="s">
        <v>16</v>
      </c>
      <c r="C29" s="98">
        <v>74.1</v>
      </c>
      <c r="D29" s="98">
        <v>91.5</v>
      </c>
      <c r="E29" s="98">
        <v>86.9</v>
      </c>
      <c r="F29" s="98">
        <v>100.5</v>
      </c>
      <c r="G29" s="98">
        <v>101</v>
      </c>
      <c r="H29" s="98">
        <v>101.5</v>
      </c>
      <c r="I29" s="98">
        <v>102</v>
      </c>
      <c r="J29" s="98">
        <v>102.5</v>
      </c>
      <c r="K29" s="98">
        <v>103</v>
      </c>
    </row>
    <row r="30" spans="1:11" ht="51">
      <c r="A30" s="114" t="s">
        <v>127</v>
      </c>
      <c r="B30" s="112" t="s">
        <v>16</v>
      </c>
      <c r="C30" s="98">
        <v>117.2</v>
      </c>
      <c r="D30" s="98">
        <v>109.3</v>
      </c>
      <c r="E30" s="98">
        <v>104</v>
      </c>
      <c r="F30" s="98">
        <v>103.8</v>
      </c>
      <c r="G30" s="98">
        <v>103.8</v>
      </c>
      <c r="H30" s="98">
        <v>103.7</v>
      </c>
      <c r="I30" s="98">
        <v>103.7</v>
      </c>
      <c r="J30" s="98">
        <v>103.5</v>
      </c>
      <c r="K30" s="98">
        <v>103.5</v>
      </c>
    </row>
    <row r="31" spans="1:11" ht="12.75">
      <c r="A31" s="260" t="s">
        <v>116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</row>
    <row r="32" spans="1:11" ht="51">
      <c r="A32" s="111" t="s">
        <v>117</v>
      </c>
      <c r="B32" s="112" t="s">
        <v>89</v>
      </c>
      <c r="C32" s="115">
        <v>3.3</v>
      </c>
      <c r="D32" s="115">
        <v>3.3</v>
      </c>
      <c r="E32" s="115">
        <v>3.6</v>
      </c>
      <c r="F32" s="115">
        <v>3.9</v>
      </c>
      <c r="G32" s="115">
        <v>3.9</v>
      </c>
      <c r="H32" s="115">
        <v>4.1</v>
      </c>
      <c r="I32" s="115">
        <v>4.2</v>
      </c>
      <c r="J32" s="115">
        <v>4.4</v>
      </c>
      <c r="K32" s="115">
        <v>4.5</v>
      </c>
    </row>
    <row r="33" spans="1:11" ht="51">
      <c r="A33" s="113" t="s">
        <v>25</v>
      </c>
      <c r="B33" s="112" t="s">
        <v>16</v>
      </c>
      <c r="C33" s="115">
        <v>74.1</v>
      </c>
      <c r="D33" s="115">
        <v>89.4</v>
      </c>
      <c r="E33" s="115">
        <v>103.8</v>
      </c>
      <c r="F33" s="115">
        <v>100.5</v>
      </c>
      <c r="G33" s="115">
        <v>101</v>
      </c>
      <c r="H33" s="115">
        <v>101</v>
      </c>
      <c r="I33" s="115">
        <v>101.5</v>
      </c>
      <c r="J33" s="115">
        <v>101.5</v>
      </c>
      <c r="K33" s="115">
        <v>102</v>
      </c>
    </row>
    <row r="34" spans="1:11" ht="51">
      <c r="A34" s="114" t="s">
        <v>127</v>
      </c>
      <c r="B34" s="112" t="s">
        <v>16</v>
      </c>
      <c r="C34" s="115">
        <v>119.6</v>
      </c>
      <c r="D34" s="115">
        <v>111.9</v>
      </c>
      <c r="E34" s="115">
        <v>106</v>
      </c>
      <c r="F34" s="115">
        <v>105.9</v>
      </c>
      <c r="G34" s="115">
        <v>105.9</v>
      </c>
      <c r="H34" s="115">
        <v>105.8</v>
      </c>
      <c r="I34" s="115">
        <v>105.8</v>
      </c>
      <c r="J34" s="115">
        <v>105.5</v>
      </c>
      <c r="K34" s="115">
        <v>105.5</v>
      </c>
    </row>
    <row r="35" spans="1:11" ht="25.5">
      <c r="A35" s="117" t="s">
        <v>67</v>
      </c>
      <c r="B35" s="118"/>
      <c r="C35" s="99"/>
      <c r="D35" s="99"/>
      <c r="E35" s="99"/>
      <c r="F35" s="99"/>
      <c r="G35" s="99"/>
      <c r="H35" s="99"/>
      <c r="I35" s="99"/>
      <c r="J35" s="99"/>
      <c r="K35" s="99"/>
    </row>
    <row r="36" spans="1:11" ht="38.25">
      <c r="A36" s="119" t="s">
        <v>41</v>
      </c>
      <c r="B36" s="102" t="s">
        <v>42</v>
      </c>
      <c r="C36" s="99">
        <v>0.75</v>
      </c>
      <c r="D36" s="99">
        <v>0.75</v>
      </c>
      <c r="E36" s="99">
        <f aca="true" t="shared" si="5" ref="E36:K36">E38/(E37/1000)*10</f>
        <v>0.7476923076923077</v>
      </c>
      <c r="F36" s="99">
        <f t="shared" si="5"/>
        <v>0.7476923076923077</v>
      </c>
      <c r="G36" s="99">
        <f t="shared" si="5"/>
        <v>0.7476923076923077</v>
      </c>
      <c r="H36" s="99">
        <f t="shared" si="5"/>
        <v>0.7476923076923077</v>
      </c>
      <c r="I36" s="99">
        <f t="shared" si="5"/>
        <v>0.7476923076923077</v>
      </c>
      <c r="J36" s="99">
        <f t="shared" si="5"/>
        <v>0.7476923076923077</v>
      </c>
      <c r="K36" s="99">
        <f t="shared" si="5"/>
        <v>0.7476923076923077</v>
      </c>
    </row>
    <row r="37" spans="1:11" ht="25.5">
      <c r="A37" s="103" t="s">
        <v>178</v>
      </c>
      <c r="B37" s="118" t="s">
        <v>40</v>
      </c>
      <c r="C37" s="100">
        <f>'УЭР иАПК '!C10</f>
        <v>6571</v>
      </c>
      <c r="D37" s="100">
        <f>'УЭР иАПК '!D10</f>
        <v>6538</v>
      </c>
      <c r="E37" s="100">
        <f>'УЭР иАПК '!E10</f>
        <v>6500</v>
      </c>
      <c r="F37" s="100">
        <f>'УЭР иАПК '!F10</f>
        <v>6500</v>
      </c>
      <c r="G37" s="100">
        <f>'УЭР иАПК '!G10</f>
        <v>6500</v>
      </c>
      <c r="H37" s="100">
        <f>'УЭР иАПК '!H10</f>
        <v>6500</v>
      </c>
      <c r="I37" s="100">
        <f>'УЭР иАПК '!I10</f>
        <v>6500</v>
      </c>
      <c r="J37" s="100">
        <f>'УЭР иАПК '!J10</f>
        <v>6500</v>
      </c>
      <c r="K37" s="100">
        <f>'УЭР иАПК '!K10</f>
        <v>6500</v>
      </c>
    </row>
    <row r="38" spans="1:11" ht="25.5">
      <c r="A38" s="103" t="s">
        <v>147</v>
      </c>
      <c r="B38" s="102" t="s">
        <v>65</v>
      </c>
      <c r="C38" s="122">
        <v>0.486</v>
      </c>
      <c r="D38" s="122">
        <v>0.486</v>
      </c>
      <c r="E38" s="122">
        <v>0.486</v>
      </c>
      <c r="F38" s="122">
        <v>0.486</v>
      </c>
      <c r="G38" s="122">
        <v>0.486</v>
      </c>
      <c r="H38" s="122">
        <v>0.486</v>
      </c>
      <c r="I38" s="122">
        <v>0.486</v>
      </c>
      <c r="J38" s="122">
        <v>0.486</v>
      </c>
      <c r="K38" s="122">
        <v>0.486</v>
      </c>
    </row>
    <row r="39" spans="1:11" ht="38.25">
      <c r="A39" s="106" t="s">
        <v>43</v>
      </c>
      <c r="B39" s="102" t="s">
        <v>42</v>
      </c>
      <c r="C39" s="99">
        <f>C40/(C37/1000)*10</f>
        <v>0</v>
      </c>
      <c r="D39" s="99">
        <f aca="true" t="shared" si="6" ref="D39:K39">D40/(D37/1000)*10</f>
        <v>0</v>
      </c>
      <c r="E39" s="99">
        <f t="shared" si="6"/>
        <v>0</v>
      </c>
      <c r="F39" s="99">
        <f t="shared" si="6"/>
        <v>0</v>
      </c>
      <c r="G39" s="99">
        <f t="shared" si="6"/>
        <v>0</v>
      </c>
      <c r="H39" s="99">
        <f t="shared" si="6"/>
        <v>0</v>
      </c>
      <c r="I39" s="99">
        <f t="shared" si="6"/>
        <v>0</v>
      </c>
      <c r="J39" s="99">
        <f t="shared" si="6"/>
        <v>0</v>
      </c>
      <c r="K39" s="99">
        <f t="shared" si="6"/>
        <v>0</v>
      </c>
    </row>
    <row r="40" spans="1:11" ht="25.5">
      <c r="A40" s="103" t="s">
        <v>148</v>
      </c>
      <c r="B40" s="102" t="s">
        <v>65</v>
      </c>
      <c r="C40" s="99">
        <v>0</v>
      </c>
      <c r="D40" s="99">
        <v>0</v>
      </c>
      <c r="E40" s="99">
        <v>0</v>
      </c>
      <c r="F40" s="99">
        <v>0</v>
      </c>
      <c r="G40" s="99">
        <v>0</v>
      </c>
      <c r="H40" s="99">
        <v>0</v>
      </c>
      <c r="I40" s="99">
        <v>0</v>
      </c>
      <c r="J40" s="99">
        <v>0</v>
      </c>
      <c r="K40" s="99">
        <v>0</v>
      </c>
    </row>
    <row r="41" spans="1:11" ht="51">
      <c r="A41" s="106" t="s">
        <v>44</v>
      </c>
      <c r="B41" s="102" t="s">
        <v>45</v>
      </c>
      <c r="C41" s="99">
        <f>C42/(C37/1000)*10</f>
        <v>0</v>
      </c>
      <c r="D41" s="99">
        <f aca="true" t="shared" si="7" ref="D41:K41">D42/(D37/1000)*10</f>
        <v>0</v>
      </c>
      <c r="E41" s="99">
        <f t="shared" si="7"/>
        <v>0</v>
      </c>
      <c r="F41" s="99">
        <f t="shared" si="7"/>
        <v>0</v>
      </c>
      <c r="G41" s="99">
        <f t="shared" si="7"/>
        <v>0</v>
      </c>
      <c r="H41" s="99">
        <f t="shared" si="7"/>
        <v>0</v>
      </c>
      <c r="I41" s="99">
        <f t="shared" si="7"/>
        <v>0</v>
      </c>
      <c r="J41" s="99">
        <f t="shared" si="7"/>
        <v>0</v>
      </c>
      <c r="K41" s="99">
        <f t="shared" si="7"/>
        <v>0</v>
      </c>
    </row>
    <row r="42" spans="1:11" ht="25.5">
      <c r="A42" s="103" t="s">
        <v>149</v>
      </c>
      <c r="B42" s="102" t="s">
        <v>66</v>
      </c>
      <c r="C42" s="99"/>
      <c r="D42" s="99"/>
      <c r="E42" s="99"/>
      <c r="F42" s="99"/>
      <c r="G42" s="99"/>
      <c r="H42" s="99"/>
      <c r="I42" s="99"/>
      <c r="J42" s="99"/>
      <c r="K42" s="99"/>
    </row>
    <row r="43" spans="1:11" ht="12.75" customHeight="1">
      <c r="A43" s="260" t="s">
        <v>118</v>
      </c>
      <c r="B43" s="260"/>
      <c r="C43" s="260"/>
      <c r="D43" s="260"/>
      <c r="E43" s="260"/>
      <c r="F43" s="260"/>
      <c r="G43" s="260"/>
      <c r="H43" s="260"/>
      <c r="I43" s="260"/>
      <c r="J43" s="260"/>
      <c r="K43" s="260"/>
    </row>
    <row r="44" spans="1:11" ht="25.5">
      <c r="A44" s="111" t="s">
        <v>128</v>
      </c>
      <c r="B44" s="120"/>
      <c r="C44" s="121"/>
      <c r="D44" s="121"/>
      <c r="E44" s="121"/>
      <c r="F44" s="121"/>
      <c r="G44" s="121"/>
      <c r="H44" s="121"/>
      <c r="I44" s="121"/>
      <c r="J44" s="121"/>
      <c r="K44" s="121"/>
    </row>
    <row r="45" spans="1:11" ht="51">
      <c r="A45" s="111" t="s">
        <v>207</v>
      </c>
      <c r="B45" s="112" t="s">
        <v>89</v>
      </c>
      <c r="C45" s="115">
        <v>0</v>
      </c>
      <c r="D45" s="115">
        <f aca="true" t="shared" si="8" ref="D45:F47">(C45*D46*D47)/10000</f>
        <v>0</v>
      </c>
      <c r="E45" s="115">
        <f t="shared" si="8"/>
        <v>0</v>
      </c>
      <c r="F45" s="115">
        <f t="shared" si="8"/>
        <v>0</v>
      </c>
      <c r="G45" s="115">
        <f aca="true" t="shared" si="9" ref="G45:K47">E45*G46*G47/10000</f>
        <v>0</v>
      </c>
      <c r="H45" s="115">
        <f t="shared" si="9"/>
        <v>0</v>
      </c>
      <c r="I45" s="115">
        <f t="shared" si="9"/>
        <v>0</v>
      </c>
      <c r="J45" s="115">
        <f t="shared" si="9"/>
        <v>0</v>
      </c>
      <c r="K45" s="115">
        <f t="shared" si="9"/>
        <v>0</v>
      </c>
    </row>
    <row r="46" spans="1:11" ht="51">
      <c r="A46" s="113" t="s">
        <v>25</v>
      </c>
      <c r="B46" s="112" t="s">
        <v>16</v>
      </c>
      <c r="C46" s="115">
        <v>1</v>
      </c>
      <c r="D46" s="115">
        <f t="shared" si="8"/>
        <v>0</v>
      </c>
      <c r="E46" s="115">
        <f t="shared" si="8"/>
        <v>0</v>
      </c>
      <c r="F46" s="115">
        <f t="shared" si="8"/>
        <v>0</v>
      </c>
      <c r="G46" s="115">
        <f t="shared" si="9"/>
        <v>0</v>
      </c>
      <c r="H46" s="115">
        <f t="shared" si="9"/>
        <v>0</v>
      </c>
      <c r="I46" s="115">
        <f t="shared" si="9"/>
        <v>0</v>
      </c>
      <c r="J46" s="115">
        <f t="shared" si="9"/>
        <v>0</v>
      </c>
      <c r="K46" s="115">
        <f t="shared" si="9"/>
        <v>0</v>
      </c>
    </row>
    <row r="47" spans="1:11" ht="51">
      <c r="A47" s="114" t="s">
        <v>127</v>
      </c>
      <c r="B47" s="112" t="s">
        <v>16</v>
      </c>
      <c r="C47" s="115">
        <v>2</v>
      </c>
      <c r="D47" s="115">
        <f t="shared" si="8"/>
        <v>0</v>
      </c>
      <c r="E47" s="115">
        <f t="shared" si="8"/>
        <v>0</v>
      </c>
      <c r="F47" s="115">
        <f t="shared" si="8"/>
        <v>0</v>
      </c>
      <c r="G47" s="115">
        <f t="shared" si="9"/>
        <v>0</v>
      </c>
      <c r="H47" s="115">
        <f t="shared" si="9"/>
        <v>0</v>
      </c>
      <c r="I47" s="115">
        <f t="shared" si="9"/>
        <v>0</v>
      </c>
      <c r="J47" s="115">
        <f t="shared" si="9"/>
        <v>0</v>
      </c>
      <c r="K47" s="115">
        <f t="shared" si="9"/>
        <v>0</v>
      </c>
    </row>
    <row r="48" spans="1:9" ht="12.75">
      <c r="A48" s="20"/>
      <c r="B48" s="20"/>
      <c r="C48" s="83"/>
      <c r="D48" s="83"/>
      <c r="E48" s="83"/>
      <c r="F48" s="83"/>
      <c r="G48" s="83"/>
      <c r="H48" s="20"/>
      <c r="I48" s="20"/>
    </row>
    <row r="49" spans="1:9" ht="33" customHeight="1">
      <c r="A49" s="278" t="s">
        <v>122</v>
      </c>
      <c r="B49" s="279"/>
      <c r="C49" s="279"/>
      <c r="D49" s="279"/>
      <c r="E49" s="279"/>
      <c r="F49" s="279"/>
      <c r="G49" s="279"/>
      <c r="H49" s="279"/>
      <c r="I49" s="279"/>
    </row>
    <row r="51" spans="1:4" ht="12.75">
      <c r="A51" s="54" t="s">
        <v>11</v>
      </c>
      <c r="B51" s="55" t="s">
        <v>234</v>
      </c>
      <c r="C51" s="88"/>
      <c r="D51" s="88"/>
    </row>
    <row r="52" spans="1:4" ht="12.75">
      <c r="A52" s="54" t="s">
        <v>12</v>
      </c>
      <c r="B52" s="55" t="s">
        <v>235</v>
      </c>
      <c r="C52" s="88"/>
      <c r="D52" s="88"/>
    </row>
    <row r="53" spans="1:4" ht="12.75">
      <c r="A53" s="54" t="s">
        <v>13</v>
      </c>
      <c r="B53" s="55" t="s">
        <v>236</v>
      </c>
      <c r="C53" s="88"/>
      <c r="D53" s="88"/>
    </row>
  </sheetData>
  <sheetProtection/>
  <mergeCells count="17">
    <mergeCell ref="A43:K43"/>
    <mergeCell ref="A49:I49"/>
    <mergeCell ref="A11:K11"/>
    <mergeCell ref="H8:I8"/>
    <mergeCell ref="J8:K8"/>
    <mergeCell ref="E8:E9"/>
    <mergeCell ref="A31:K31"/>
    <mergeCell ref="A1:K1"/>
    <mergeCell ref="A2:K2"/>
    <mergeCell ref="A3:K3"/>
    <mergeCell ref="F7:K7"/>
    <mergeCell ref="C7:D7"/>
    <mergeCell ref="A7:A9"/>
    <mergeCell ref="B7:B9"/>
    <mergeCell ref="C8:C9"/>
    <mergeCell ref="D8:D9"/>
    <mergeCell ref="F8:G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A12" sqref="A12:K17"/>
    </sheetView>
  </sheetViews>
  <sheetFormatPr defaultColWidth="9.140625" defaultRowHeight="12.75"/>
  <cols>
    <col min="1" max="1" width="34.28125" style="5" bestFit="1" customWidth="1"/>
    <col min="2" max="2" width="13.7109375" style="5" customWidth="1"/>
    <col min="3" max="7" width="10.7109375" style="5" customWidth="1"/>
    <col min="8" max="10" width="10.140625" style="5" customWidth="1"/>
    <col min="11" max="11" width="10.00390625" style="5" customWidth="1"/>
    <col min="12" max="16384" width="9.140625" style="5" customWidth="1"/>
  </cols>
  <sheetData>
    <row r="1" spans="1:11" ht="18">
      <c r="A1" s="254" t="s">
        <v>71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s="84" customFormat="1" ht="15">
      <c r="A2" s="255" t="s">
        <v>237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s="84" customFormat="1" ht="12.75">
      <c r="A3" s="256" t="s">
        <v>228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1" ht="12.7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2:5" ht="12.75">
      <c r="B5" s="28"/>
      <c r="C5" s="29"/>
      <c r="D5" s="29"/>
      <c r="E5" s="28"/>
    </row>
    <row r="6" spans="1:4" ht="13.5" thickBot="1">
      <c r="A6" s="28"/>
      <c r="B6" s="30"/>
      <c r="C6" s="45"/>
      <c r="D6" s="45"/>
    </row>
    <row r="7" spans="1:11" ht="13.5" thickBot="1">
      <c r="A7" s="268" t="s">
        <v>2</v>
      </c>
      <c r="B7" s="280" t="s">
        <v>72</v>
      </c>
      <c r="C7" s="277" t="s">
        <v>70</v>
      </c>
      <c r="D7" s="285"/>
      <c r="E7" s="43" t="s">
        <v>0</v>
      </c>
      <c r="F7" s="277" t="s">
        <v>1</v>
      </c>
      <c r="G7" s="277"/>
      <c r="H7" s="277"/>
      <c r="I7" s="277"/>
      <c r="J7" s="277"/>
      <c r="K7" s="277"/>
    </row>
    <row r="8" spans="1:11" ht="13.5" thickBot="1">
      <c r="A8" s="269"/>
      <c r="B8" s="281"/>
      <c r="C8" s="268">
        <v>2009</v>
      </c>
      <c r="D8" s="268">
        <v>2010</v>
      </c>
      <c r="E8" s="268">
        <v>2011</v>
      </c>
      <c r="F8" s="277">
        <v>2012</v>
      </c>
      <c r="G8" s="277"/>
      <c r="H8" s="277">
        <v>2013</v>
      </c>
      <c r="I8" s="277"/>
      <c r="J8" s="277">
        <v>2014</v>
      </c>
      <c r="K8" s="277"/>
    </row>
    <row r="9" spans="1:11" ht="13.5" thickBot="1">
      <c r="A9" s="270"/>
      <c r="B9" s="282"/>
      <c r="C9" s="270"/>
      <c r="D9" s="270"/>
      <c r="E9" s="270"/>
      <c r="F9" s="46" t="s">
        <v>3</v>
      </c>
      <c r="G9" s="46" t="s">
        <v>4</v>
      </c>
      <c r="H9" s="46" t="s">
        <v>3</v>
      </c>
      <c r="I9" s="46" t="s">
        <v>4</v>
      </c>
      <c r="J9" s="46" t="s">
        <v>3</v>
      </c>
      <c r="K9" s="46" t="s">
        <v>4</v>
      </c>
    </row>
    <row r="10" spans="1:11" ht="12.75">
      <c r="A10" s="47" t="s">
        <v>5</v>
      </c>
      <c r="B10" s="48" t="s">
        <v>6</v>
      </c>
      <c r="C10" s="49">
        <v>1</v>
      </c>
      <c r="D10" s="49">
        <v>2</v>
      </c>
      <c r="E10" s="49">
        <v>3</v>
      </c>
      <c r="F10" s="49">
        <v>4</v>
      </c>
      <c r="G10" s="49">
        <v>5</v>
      </c>
      <c r="H10" s="49">
        <v>6</v>
      </c>
      <c r="I10" s="49">
        <v>7</v>
      </c>
      <c r="J10" s="49">
        <v>8</v>
      </c>
      <c r="K10" s="49">
        <v>9</v>
      </c>
    </row>
    <row r="11" spans="1:11" ht="12.75">
      <c r="A11" s="260" t="s">
        <v>88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</row>
    <row r="12" spans="1:11" ht="25.5">
      <c r="A12" s="210" t="s">
        <v>30</v>
      </c>
      <c r="B12" s="110" t="s">
        <v>31</v>
      </c>
      <c r="C12" s="193">
        <v>0</v>
      </c>
      <c r="D12" s="193">
        <v>0</v>
      </c>
      <c r="E12" s="193">
        <v>0</v>
      </c>
      <c r="F12" s="193">
        <v>0</v>
      </c>
      <c r="G12" s="193">
        <v>0</v>
      </c>
      <c r="H12" s="193">
        <v>0</v>
      </c>
      <c r="I12" s="193">
        <v>0</v>
      </c>
      <c r="J12" s="193">
        <v>0</v>
      </c>
      <c r="K12" s="193">
        <v>0</v>
      </c>
    </row>
    <row r="13" spans="1:11" ht="38.25">
      <c r="A13" s="211" t="s">
        <v>205</v>
      </c>
      <c r="B13" s="110" t="s">
        <v>16</v>
      </c>
      <c r="C13" s="213"/>
      <c r="D13" s="214" t="e">
        <f>D12/C12*100</f>
        <v>#DIV/0!</v>
      </c>
      <c r="E13" s="214" t="e">
        <f>E12/D12*100</f>
        <v>#DIV/0!</v>
      </c>
      <c r="F13" s="214" t="e">
        <f>F12/E12*100</f>
        <v>#DIV/0!</v>
      </c>
      <c r="G13" s="214" t="e">
        <f>G12/E13*100</f>
        <v>#DIV/0!</v>
      </c>
      <c r="H13" s="214" t="e">
        <f>H12/F12*100</f>
        <v>#DIV/0!</v>
      </c>
      <c r="I13" s="214" t="e">
        <f>I12/G12*100</f>
        <v>#DIV/0!</v>
      </c>
      <c r="J13" s="214" t="e">
        <f>J12/H12*100</f>
        <v>#DIV/0!</v>
      </c>
      <c r="K13" s="214" t="e">
        <f>K12/I12*100</f>
        <v>#DIV/0!</v>
      </c>
    </row>
    <row r="14" spans="1:11" ht="40.5" customHeight="1">
      <c r="A14" s="129" t="s">
        <v>153</v>
      </c>
      <c r="B14" s="110" t="s">
        <v>31</v>
      </c>
      <c r="C14" s="193">
        <v>0</v>
      </c>
      <c r="D14" s="193">
        <v>0</v>
      </c>
      <c r="E14" s="193">
        <v>0</v>
      </c>
      <c r="F14" s="193">
        <v>0</v>
      </c>
      <c r="G14" s="193">
        <v>0</v>
      </c>
      <c r="H14" s="193">
        <v>0</v>
      </c>
      <c r="I14" s="193">
        <v>0</v>
      </c>
      <c r="J14" s="193">
        <v>0</v>
      </c>
      <c r="K14" s="193">
        <v>0</v>
      </c>
    </row>
    <row r="15" spans="1:11" ht="38.25">
      <c r="A15" s="212" t="s">
        <v>206</v>
      </c>
      <c r="B15" s="110" t="s">
        <v>16</v>
      </c>
      <c r="C15" s="213"/>
      <c r="D15" s="214" t="e">
        <f>D14/C14*100</f>
        <v>#DIV/0!</v>
      </c>
      <c r="E15" s="214" t="e">
        <f>E14/D14*100</f>
        <v>#DIV/0!</v>
      </c>
      <c r="F15" s="214" t="e">
        <f>F14/E14*100</f>
        <v>#DIV/0!</v>
      </c>
      <c r="G15" s="214" t="e">
        <f>G14/E14*100</f>
        <v>#DIV/0!</v>
      </c>
      <c r="H15" s="214" t="e">
        <f>H14/F14*100</f>
        <v>#DIV/0!</v>
      </c>
      <c r="I15" s="214" t="e">
        <f>I14/G14*100</f>
        <v>#DIV/0!</v>
      </c>
      <c r="J15" s="214" t="e">
        <f>J14/H14*100</f>
        <v>#DIV/0!</v>
      </c>
      <c r="K15" s="214" t="e">
        <f>K14/I14*100</f>
        <v>#DIV/0!</v>
      </c>
    </row>
    <row r="16" spans="1:22" s="21" customFormat="1" ht="18" customHeight="1">
      <c r="A16" s="135" t="s">
        <v>94</v>
      </c>
      <c r="B16" s="112" t="s">
        <v>21</v>
      </c>
      <c r="C16" s="136">
        <f>ФУ!C15</f>
        <v>4.3</v>
      </c>
      <c r="D16" s="136">
        <f>ФУ!D15</f>
        <v>7.8</v>
      </c>
      <c r="E16" s="136">
        <f>ФУ!E15</f>
        <v>7.8</v>
      </c>
      <c r="F16" s="136">
        <f>ФУ!F15</f>
        <v>2.8</v>
      </c>
      <c r="G16" s="136">
        <f>ФУ!G15</f>
        <v>2.9</v>
      </c>
      <c r="H16" s="136">
        <f>ФУ!H15</f>
        <v>3.2</v>
      </c>
      <c r="I16" s="136">
        <f>ФУ!I15</f>
        <v>3.1</v>
      </c>
      <c r="J16" s="136">
        <f>ФУ!J15</f>
        <v>3.4</v>
      </c>
      <c r="K16" s="136">
        <f>ФУ!K15</f>
        <v>3.3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s="21" customFormat="1" ht="38.25">
      <c r="A17" s="137" t="s">
        <v>187</v>
      </c>
      <c r="B17" s="138" t="s">
        <v>17</v>
      </c>
      <c r="C17" s="136"/>
      <c r="D17" s="136">
        <f>D16/C16*100</f>
        <v>181.39534883720933</v>
      </c>
      <c r="E17" s="136">
        <f>E16/D16*100</f>
        <v>100</v>
      </c>
      <c r="F17" s="136">
        <f>F16/E16*100</f>
        <v>35.8974358974359</v>
      </c>
      <c r="G17" s="136">
        <f>G16/E16*100</f>
        <v>37.17948717948718</v>
      </c>
      <c r="H17" s="136">
        <f>H16/F16*100</f>
        <v>114.2857142857143</v>
      </c>
      <c r="I17" s="136">
        <f>I16/G16*100</f>
        <v>106.89655172413795</v>
      </c>
      <c r="J17" s="136">
        <f>J16/H16*100</f>
        <v>106.25</v>
      </c>
      <c r="K17" s="136">
        <f>K16/I16*100</f>
        <v>106.4516129032258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11" ht="12.75">
      <c r="A18" s="55"/>
      <c r="B18" s="58"/>
      <c r="C18" s="4"/>
      <c r="D18" s="57"/>
      <c r="E18" s="57"/>
      <c r="F18" s="57"/>
      <c r="G18" s="57"/>
      <c r="H18" s="57"/>
      <c r="I18" s="57"/>
      <c r="J18" s="57"/>
      <c r="K18" s="57"/>
    </row>
    <row r="19" spans="1:9" ht="33" customHeight="1">
      <c r="A19" s="278" t="s">
        <v>10</v>
      </c>
      <c r="B19" s="284"/>
      <c r="C19" s="284"/>
      <c r="D19" s="284"/>
      <c r="E19" s="284"/>
      <c r="F19" s="284"/>
      <c r="G19" s="284"/>
      <c r="H19" s="284"/>
      <c r="I19" s="284"/>
    </row>
    <row r="20" spans="1:9" ht="12.75">
      <c r="A20" s="51"/>
      <c r="B20" s="3"/>
      <c r="C20" s="4"/>
      <c r="D20" s="4"/>
      <c r="E20" s="4"/>
      <c r="F20" s="52"/>
      <c r="G20" s="4"/>
      <c r="H20" s="50"/>
      <c r="I20" s="50"/>
    </row>
    <row r="21" spans="1:9" ht="12.75">
      <c r="A21" s="54" t="s">
        <v>11</v>
      </c>
      <c r="B21" s="55" t="s">
        <v>234</v>
      </c>
      <c r="C21" s="88"/>
      <c r="D21" s="88"/>
      <c r="E21" s="53"/>
      <c r="F21" s="53"/>
      <c r="G21" s="53"/>
      <c r="H21" s="53"/>
      <c r="I21" s="53"/>
    </row>
    <row r="22" spans="1:9" ht="12.75">
      <c r="A22" s="54" t="s">
        <v>12</v>
      </c>
      <c r="B22" s="55" t="s">
        <v>235</v>
      </c>
      <c r="C22" s="88"/>
      <c r="D22" s="88"/>
      <c r="E22" s="53"/>
      <c r="F22" s="53"/>
      <c r="G22" s="53"/>
      <c r="H22" s="53"/>
      <c r="I22" s="53"/>
    </row>
    <row r="23" spans="1:9" ht="12.75">
      <c r="A23" s="54" t="s">
        <v>13</v>
      </c>
      <c r="B23" s="55" t="s">
        <v>236</v>
      </c>
      <c r="C23" s="88"/>
      <c r="D23" s="88"/>
      <c r="E23" s="53"/>
      <c r="F23" s="53"/>
      <c r="G23" s="53"/>
      <c r="H23" s="53"/>
      <c r="I23" s="53"/>
    </row>
  </sheetData>
  <sheetProtection/>
  <mergeCells count="15">
    <mergeCell ref="D8:D9"/>
    <mergeCell ref="E8:E9"/>
    <mergeCell ref="F8:G8"/>
    <mergeCell ref="H8:I8"/>
    <mergeCell ref="J8:K8"/>
    <mergeCell ref="A19:I19"/>
    <mergeCell ref="A11:K11"/>
    <mergeCell ref="A1:K1"/>
    <mergeCell ref="A2:K2"/>
    <mergeCell ref="A3:K3"/>
    <mergeCell ref="F7:K7"/>
    <mergeCell ref="C7:D7"/>
    <mergeCell ref="A7:A9"/>
    <mergeCell ref="B7:B9"/>
    <mergeCell ref="C8:C9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5"/>
  <sheetViews>
    <sheetView zoomScalePageLayoutView="0" workbookViewId="0" topLeftCell="A1">
      <selection activeCell="A11" sqref="A11:K27"/>
    </sheetView>
  </sheetViews>
  <sheetFormatPr defaultColWidth="9.140625" defaultRowHeight="12.75"/>
  <cols>
    <col min="1" max="1" width="39.421875" style="28" customWidth="1"/>
    <col min="2" max="2" width="13.7109375" style="16" customWidth="1"/>
    <col min="3" max="11" width="10.7109375" style="21" customWidth="1"/>
    <col min="12" max="16384" width="9.140625" style="21" customWidth="1"/>
  </cols>
  <sheetData>
    <row r="1" spans="1:11" ht="18">
      <c r="A1" s="254" t="s">
        <v>71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s="84" customFormat="1" ht="15">
      <c r="A2" s="255" t="s">
        <v>237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s="84" customFormat="1" ht="12.75">
      <c r="A3" s="256" t="s">
        <v>228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1" ht="12.7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2:5" ht="12.75">
      <c r="B5" s="28"/>
      <c r="C5" s="16"/>
      <c r="D5" s="29"/>
      <c r="E5" s="29"/>
    </row>
    <row r="6" spans="2:4" ht="13.5" thickBot="1">
      <c r="B6" s="30"/>
      <c r="C6" s="31"/>
      <c r="D6" s="31"/>
    </row>
    <row r="7" spans="1:11" ht="13.5" thickBot="1">
      <c r="A7" s="268" t="s">
        <v>2</v>
      </c>
      <c r="B7" s="280" t="s">
        <v>72</v>
      </c>
      <c r="C7" s="277" t="s">
        <v>70</v>
      </c>
      <c r="D7" s="283"/>
      <c r="E7" s="43" t="s">
        <v>0</v>
      </c>
      <c r="F7" s="277" t="s">
        <v>1</v>
      </c>
      <c r="G7" s="277"/>
      <c r="H7" s="277"/>
      <c r="I7" s="277"/>
      <c r="J7" s="277"/>
      <c r="K7" s="277"/>
    </row>
    <row r="8" spans="1:11" ht="13.5" thickBot="1">
      <c r="A8" s="269"/>
      <c r="B8" s="281"/>
      <c r="C8" s="268">
        <v>2009</v>
      </c>
      <c r="D8" s="268">
        <v>2010</v>
      </c>
      <c r="E8" s="268">
        <v>2011</v>
      </c>
      <c r="F8" s="277">
        <v>2012</v>
      </c>
      <c r="G8" s="277"/>
      <c r="H8" s="277">
        <v>2013</v>
      </c>
      <c r="I8" s="277"/>
      <c r="J8" s="277">
        <v>2014</v>
      </c>
      <c r="K8" s="277"/>
    </row>
    <row r="9" spans="1:11" ht="13.5" thickBot="1">
      <c r="A9" s="270"/>
      <c r="B9" s="282"/>
      <c r="C9" s="270"/>
      <c r="D9" s="270"/>
      <c r="E9" s="270"/>
      <c r="F9" s="46" t="s">
        <v>3</v>
      </c>
      <c r="G9" s="46" t="s">
        <v>4</v>
      </c>
      <c r="H9" s="46" t="s">
        <v>3</v>
      </c>
      <c r="I9" s="46" t="s">
        <v>4</v>
      </c>
      <c r="J9" s="46" t="s">
        <v>3</v>
      </c>
      <c r="K9" s="46" t="s">
        <v>4</v>
      </c>
    </row>
    <row r="10" spans="1:11" ht="12.75">
      <c r="A10" s="47" t="s">
        <v>5</v>
      </c>
      <c r="B10" s="48" t="s">
        <v>6</v>
      </c>
      <c r="C10" s="73">
        <v>1</v>
      </c>
      <c r="D10" s="73">
        <v>2</v>
      </c>
      <c r="E10" s="73">
        <v>3</v>
      </c>
      <c r="F10" s="73">
        <v>4</v>
      </c>
      <c r="G10" s="73">
        <v>5</v>
      </c>
      <c r="H10" s="73">
        <v>6</v>
      </c>
      <c r="I10" s="73">
        <v>7</v>
      </c>
      <c r="J10" s="73">
        <v>8</v>
      </c>
      <c r="K10" s="73">
        <v>9</v>
      </c>
    </row>
    <row r="11" spans="1:11" ht="15.75" customHeight="1">
      <c r="A11" s="260" t="s">
        <v>87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</row>
    <row r="12" spans="1:11" s="16" customFormat="1" ht="53.25" customHeight="1">
      <c r="A12" s="113" t="s">
        <v>201</v>
      </c>
      <c r="B12" s="112" t="s">
        <v>15</v>
      </c>
      <c r="C12" s="166">
        <v>1.3</v>
      </c>
      <c r="D12" s="147">
        <f>(C12*D13*D14)/10000</f>
        <v>1.3494</v>
      </c>
      <c r="E12" s="147">
        <f aca="true" t="shared" si="0" ref="E12:K12">(D12*E13*E14)/10000</f>
        <v>1.403376</v>
      </c>
      <c r="F12" s="147">
        <f t="shared" si="0"/>
        <v>1.459565771664</v>
      </c>
      <c r="G12" s="147">
        <f t="shared" si="0"/>
        <v>1.5225547921059317</v>
      </c>
      <c r="H12" s="147">
        <v>1.5</v>
      </c>
      <c r="I12" s="147">
        <v>1.5</v>
      </c>
      <c r="J12" s="147">
        <f t="shared" si="0"/>
        <v>1.5570555</v>
      </c>
      <c r="K12" s="147">
        <f t="shared" si="0"/>
        <v>1.621125219714</v>
      </c>
    </row>
    <row r="13" spans="1:11" s="16" customFormat="1" ht="38.25">
      <c r="A13" s="113" t="s">
        <v>25</v>
      </c>
      <c r="B13" s="112" t="s">
        <v>16</v>
      </c>
      <c r="C13" s="147">
        <v>103.1</v>
      </c>
      <c r="D13" s="148">
        <v>100</v>
      </c>
      <c r="E13" s="148">
        <v>100</v>
      </c>
      <c r="F13" s="148">
        <v>100.1</v>
      </c>
      <c r="G13" s="148">
        <v>100.4</v>
      </c>
      <c r="H13" s="148">
        <v>100.1</v>
      </c>
      <c r="I13" s="148">
        <v>100.4</v>
      </c>
      <c r="J13" s="148">
        <v>100.1</v>
      </c>
      <c r="K13" s="148">
        <v>100.4</v>
      </c>
    </row>
    <row r="14" spans="1:11" s="16" customFormat="1" ht="38.25">
      <c r="A14" s="114" t="s">
        <v>127</v>
      </c>
      <c r="B14" s="138" t="s">
        <v>17</v>
      </c>
      <c r="C14" s="148">
        <v>105.1</v>
      </c>
      <c r="D14" s="148">
        <v>103.8</v>
      </c>
      <c r="E14" s="148">
        <v>104</v>
      </c>
      <c r="F14" s="148">
        <v>103.9</v>
      </c>
      <c r="G14" s="148">
        <v>103.9</v>
      </c>
      <c r="H14" s="148">
        <v>103.8</v>
      </c>
      <c r="I14" s="148">
        <v>103.8</v>
      </c>
      <c r="J14" s="148">
        <v>103.7</v>
      </c>
      <c r="K14" s="148">
        <v>103.7</v>
      </c>
    </row>
    <row r="15" spans="1:22" ht="45" customHeight="1">
      <c r="A15" s="127" t="s">
        <v>160</v>
      </c>
      <c r="B15" s="34" t="s">
        <v>75</v>
      </c>
      <c r="C15" s="123"/>
      <c r="D15" s="123">
        <v>46.9</v>
      </c>
      <c r="E15" s="123">
        <v>46.9</v>
      </c>
      <c r="F15" s="123">
        <v>46.9</v>
      </c>
      <c r="G15" s="123">
        <v>46.9</v>
      </c>
      <c r="H15" s="123">
        <v>46.9</v>
      </c>
      <c r="I15" s="123">
        <v>46.9</v>
      </c>
      <c r="J15" s="123">
        <v>50.1</v>
      </c>
      <c r="K15" s="123">
        <v>50.9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ht="53.25" customHeight="1">
      <c r="A16" s="127" t="s">
        <v>155</v>
      </c>
      <c r="B16" s="34" t="s">
        <v>75</v>
      </c>
      <c r="C16" s="124"/>
      <c r="D16" s="124"/>
      <c r="E16" s="124"/>
      <c r="F16" s="124"/>
      <c r="G16" s="124"/>
      <c r="H16" s="125"/>
      <c r="I16" s="125"/>
      <c r="J16" s="166">
        <v>3.2</v>
      </c>
      <c r="K16" s="166">
        <v>4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1" ht="81" customHeight="1">
      <c r="A17" s="127" t="s">
        <v>76</v>
      </c>
      <c r="B17" s="125" t="s">
        <v>74</v>
      </c>
      <c r="C17" s="128">
        <f aca="true" t="shared" si="1" ref="C17:K17">C18/C19*100</f>
        <v>0</v>
      </c>
      <c r="D17" s="128">
        <f t="shared" si="1"/>
        <v>60.97560975609756</v>
      </c>
      <c r="E17" s="128">
        <f t="shared" si="1"/>
        <v>60.97560975609756</v>
      </c>
      <c r="F17" s="128">
        <f t="shared" si="1"/>
        <v>60.97560975609756</v>
      </c>
      <c r="G17" s="128">
        <f t="shared" si="1"/>
        <v>65.1567944250871</v>
      </c>
      <c r="H17" s="128">
        <f t="shared" si="1"/>
        <v>70.38327526132404</v>
      </c>
      <c r="I17" s="128">
        <f t="shared" si="1"/>
        <v>70.38327526132404</v>
      </c>
      <c r="J17" s="128">
        <f t="shared" si="1"/>
        <v>68.47054941428807</v>
      </c>
      <c r="K17" s="128">
        <f t="shared" si="1"/>
        <v>68.24104234527687</v>
      </c>
      <c r="L17" s="74"/>
      <c r="M17" s="20"/>
      <c r="N17" s="20"/>
      <c r="O17" s="20"/>
      <c r="P17" s="20"/>
      <c r="Q17" s="20"/>
      <c r="R17" s="20"/>
      <c r="S17" s="20"/>
      <c r="T17" s="20"/>
      <c r="U17" s="20"/>
    </row>
    <row r="18" spans="1:21" ht="51">
      <c r="A18" s="129" t="s">
        <v>161</v>
      </c>
      <c r="B18" s="130" t="s">
        <v>75</v>
      </c>
      <c r="C18" s="123"/>
      <c r="D18" s="123">
        <v>35</v>
      </c>
      <c r="E18" s="123">
        <v>35</v>
      </c>
      <c r="F18" s="123">
        <v>35</v>
      </c>
      <c r="G18" s="123">
        <v>37.4</v>
      </c>
      <c r="H18" s="123">
        <v>40.4</v>
      </c>
      <c r="I18" s="123">
        <v>40.4</v>
      </c>
      <c r="J18" s="123">
        <v>41.5</v>
      </c>
      <c r="K18" s="123">
        <v>41.9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ht="38.25">
      <c r="A19" s="129" t="s">
        <v>162</v>
      </c>
      <c r="B19" s="130" t="s">
        <v>75</v>
      </c>
      <c r="C19" s="123">
        <v>57.4</v>
      </c>
      <c r="D19" s="123">
        <v>57.4</v>
      </c>
      <c r="E19" s="123">
        <v>57.4</v>
      </c>
      <c r="F19" s="123">
        <v>57.4</v>
      </c>
      <c r="G19" s="123">
        <v>57.4</v>
      </c>
      <c r="H19" s="123">
        <v>57.4</v>
      </c>
      <c r="I19" s="123">
        <v>57.4</v>
      </c>
      <c r="J19" s="123">
        <v>60.61</v>
      </c>
      <c r="K19" s="123">
        <v>61.4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63.75">
      <c r="A20" s="127" t="s">
        <v>77</v>
      </c>
      <c r="B20" s="131"/>
      <c r="C20" s="128"/>
      <c r="D20" s="128"/>
      <c r="E20" s="128"/>
      <c r="F20" s="128"/>
      <c r="G20" s="128"/>
      <c r="H20" s="128"/>
      <c r="I20" s="128"/>
      <c r="J20" s="128"/>
      <c r="K20" s="128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12.75">
      <c r="A21" s="127" t="s">
        <v>78</v>
      </c>
      <c r="B21" s="125" t="s">
        <v>74</v>
      </c>
      <c r="C21" s="128"/>
      <c r="D21" s="128"/>
      <c r="E21" s="128"/>
      <c r="F21" s="128">
        <f aca="true" t="shared" si="2" ref="F21:K21">F22/F23*100</f>
        <v>80</v>
      </c>
      <c r="G21" s="128">
        <f t="shared" si="2"/>
        <v>111.1111111111111</v>
      </c>
      <c r="H21" s="128">
        <f t="shared" si="2"/>
        <v>55.00000000000001</v>
      </c>
      <c r="I21" s="128">
        <f t="shared" si="2"/>
        <v>100</v>
      </c>
      <c r="J21" s="128">
        <f t="shared" si="2"/>
        <v>40</v>
      </c>
      <c r="K21" s="128">
        <f t="shared" si="2"/>
        <v>61.92307692307693</v>
      </c>
      <c r="L21" s="74"/>
      <c r="M21" s="74"/>
      <c r="N21" s="20"/>
      <c r="O21" s="20"/>
      <c r="P21" s="20"/>
      <c r="Q21" s="20"/>
      <c r="R21" s="20"/>
      <c r="S21" s="20"/>
      <c r="T21" s="20"/>
      <c r="U21" s="20"/>
    </row>
    <row r="22" spans="1:21" ht="76.5">
      <c r="A22" s="129" t="s">
        <v>163</v>
      </c>
      <c r="B22" s="125" t="s">
        <v>75</v>
      </c>
      <c r="C22" s="132"/>
      <c r="D22" s="132"/>
      <c r="E22" s="132"/>
      <c r="F22" s="132">
        <v>2.4</v>
      </c>
      <c r="G22" s="132">
        <v>3</v>
      </c>
      <c r="H22" s="132">
        <v>1.1</v>
      </c>
      <c r="I22" s="132">
        <v>1.5</v>
      </c>
      <c r="J22" s="132">
        <v>1.2</v>
      </c>
      <c r="K22" s="132">
        <v>1.61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ht="63.75">
      <c r="A23" s="129" t="s">
        <v>164</v>
      </c>
      <c r="B23" s="125" t="s">
        <v>75</v>
      </c>
      <c r="C23" s="128"/>
      <c r="D23" s="128"/>
      <c r="E23" s="128">
        <v>2</v>
      </c>
      <c r="F23" s="128">
        <v>3</v>
      </c>
      <c r="G23" s="128">
        <v>2.7</v>
      </c>
      <c r="H23" s="128">
        <v>2</v>
      </c>
      <c r="I23" s="128">
        <v>1.5</v>
      </c>
      <c r="J23" s="128">
        <v>3</v>
      </c>
      <c r="K23" s="128">
        <v>2.6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ht="12.75">
      <c r="A24" s="127" t="s">
        <v>79</v>
      </c>
      <c r="B24" s="125" t="s">
        <v>74</v>
      </c>
      <c r="C24" s="128"/>
      <c r="D24" s="128"/>
      <c r="E24" s="128">
        <f>E25/E26*100</f>
        <v>32.77777777777778</v>
      </c>
      <c r="F24" s="128"/>
      <c r="G24" s="128"/>
      <c r="H24" s="128">
        <f>H25/H26*100</f>
        <v>22.666666666666664</v>
      </c>
      <c r="I24" s="128">
        <f>I25/I26*100</f>
        <v>27.97202797202797</v>
      </c>
      <c r="J24" s="128">
        <f>J25/J26*100</f>
        <v>12.666666666666664</v>
      </c>
      <c r="K24" s="128">
        <f>K25/K26*100</f>
        <v>14.685314685314685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11" ht="76.5">
      <c r="A25" s="129" t="s">
        <v>165</v>
      </c>
      <c r="B25" s="125" t="s">
        <v>75</v>
      </c>
      <c r="C25" s="133"/>
      <c r="D25" s="133"/>
      <c r="E25" s="133">
        <v>3.54</v>
      </c>
      <c r="F25" s="133"/>
      <c r="G25" s="133"/>
      <c r="H25" s="133">
        <v>3.4</v>
      </c>
      <c r="I25" s="133">
        <v>4</v>
      </c>
      <c r="J25" s="133">
        <v>1.9</v>
      </c>
      <c r="K25" s="133">
        <v>2.1</v>
      </c>
    </row>
    <row r="26" spans="1:11" ht="63.75">
      <c r="A26" s="129" t="s">
        <v>166</v>
      </c>
      <c r="B26" s="125" t="s">
        <v>75</v>
      </c>
      <c r="C26" s="133"/>
      <c r="D26" s="133"/>
      <c r="E26" s="133">
        <v>10.8</v>
      </c>
      <c r="F26" s="133">
        <v>12</v>
      </c>
      <c r="G26" s="133">
        <v>11.8</v>
      </c>
      <c r="H26" s="133">
        <v>15</v>
      </c>
      <c r="I26" s="133">
        <v>14.3</v>
      </c>
      <c r="J26" s="133">
        <v>15</v>
      </c>
      <c r="K26" s="133">
        <v>14.3</v>
      </c>
    </row>
    <row r="27" spans="1:21" ht="38.25">
      <c r="A27" s="127" t="s">
        <v>80</v>
      </c>
      <c r="B27" s="125" t="s">
        <v>18</v>
      </c>
      <c r="C27" s="134">
        <v>15</v>
      </c>
      <c r="D27" s="134">
        <v>15</v>
      </c>
      <c r="E27" s="134">
        <v>15</v>
      </c>
      <c r="F27" s="134">
        <v>15</v>
      </c>
      <c r="G27" s="134">
        <v>15</v>
      </c>
      <c r="H27" s="134">
        <v>15</v>
      </c>
      <c r="I27" s="134">
        <v>13</v>
      </c>
      <c r="J27" s="134">
        <v>11</v>
      </c>
      <c r="K27" s="134">
        <v>10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ht="12.75">
      <c r="A28" s="13"/>
      <c r="B28" s="61"/>
      <c r="C28" s="74"/>
      <c r="D28" s="74"/>
      <c r="E28" s="74"/>
      <c r="F28" s="74"/>
      <c r="G28" s="74"/>
      <c r="H28" s="74"/>
      <c r="I28" s="74"/>
      <c r="J28" s="74"/>
      <c r="K28" s="74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 ht="12.75">
      <c r="A29" s="54" t="s">
        <v>11</v>
      </c>
      <c r="B29" s="55" t="s">
        <v>234</v>
      </c>
      <c r="C29" s="88"/>
      <c r="D29" s="88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 ht="12.75">
      <c r="A30" s="54" t="s">
        <v>12</v>
      </c>
      <c r="B30" s="55" t="s">
        <v>235</v>
      </c>
      <c r="C30" s="88"/>
      <c r="D30" s="88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 ht="12.75">
      <c r="A31" s="54" t="s">
        <v>13</v>
      </c>
      <c r="B31" s="55" t="s">
        <v>236</v>
      </c>
      <c r="C31" s="88"/>
      <c r="D31" s="88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2:21" ht="12.75">
      <c r="B32" s="55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2:21" ht="12.75">
      <c r="B33" s="55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2:21" ht="12.75">
      <c r="B34" s="55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2:21" ht="12.75">
      <c r="B35" s="55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2:21" ht="12.75">
      <c r="B36" s="55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2:21" ht="12.75">
      <c r="B37" s="55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2:21" ht="12.75">
      <c r="B38" s="55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2:21" ht="12.75">
      <c r="B39" s="55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2:21" ht="12.75">
      <c r="B40" s="55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2:21" ht="12.75">
      <c r="B41" s="55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2:21" ht="12.75">
      <c r="B42" s="55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2:21" ht="12.75">
      <c r="B43" s="55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2:21" ht="12.75">
      <c r="B44" s="55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2:21" ht="12.75">
      <c r="B45" s="55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2:21" ht="12.75">
      <c r="B46" s="55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2:21" ht="12.75">
      <c r="B47" s="55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2:21" ht="12.75">
      <c r="B48" s="55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2:21" ht="12.75">
      <c r="B49" s="55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2:21" ht="12.75">
      <c r="B50" s="55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2:21" ht="12.75">
      <c r="B51" s="55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2:21" ht="12.75">
      <c r="B52" s="55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2:21" ht="12.75">
      <c r="B53" s="55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2:21" ht="12.75">
      <c r="B54" s="55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2:21" ht="12.75">
      <c r="B55" s="55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</sheetData>
  <sheetProtection/>
  <mergeCells count="14">
    <mergeCell ref="J8:K8"/>
    <mergeCell ref="A11:K11"/>
    <mergeCell ref="A1:K1"/>
    <mergeCell ref="A2:K2"/>
    <mergeCell ref="A3:K3"/>
    <mergeCell ref="F7:K7"/>
    <mergeCell ref="C7:D7"/>
    <mergeCell ref="A7:A9"/>
    <mergeCell ref="B7:B9"/>
    <mergeCell ref="C8:C9"/>
    <mergeCell ref="D8:D9"/>
    <mergeCell ref="E8:E9"/>
    <mergeCell ref="F8:G8"/>
    <mergeCell ref="H8:I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2011-10-13T12:53:34Z</cp:lastPrinted>
  <dcterms:created xsi:type="dcterms:W3CDTF">1996-10-08T23:32:33Z</dcterms:created>
  <dcterms:modified xsi:type="dcterms:W3CDTF">2011-10-13T12:53:35Z</dcterms:modified>
  <cp:category/>
  <cp:version/>
  <cp:contentType/>
  <cp:contentStatus/>
</cp:coreProperties>
</file>